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W:\Observatorio de Derechos\Áreas de Acción\Datos y Estadísticas\Notas y visualizaciones\Notas Tecnicas\Nota Técnica 2. Violaciones DDHH Estallido Social\"/>
    </mc:Choice>
  </mc:AlternateContent>
  <xr:revisionPtr revIDLastSave="0" documentId="8_{ECC47CE5-6AB1-4DFB-B1F9-1D4716AC99C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sos MP" sheetId="1" r:id="rId1"/>
    <sheet name="Denuncias Defensoria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95" i="1" l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AR194" i="1"/>
  <c r="AQ194" i="1"/>
  <c r="AP194" i="1"/>
  <c r="AR193" i="1"/>
  <c r="AQ193" i="1"/>
  <c r="AP193" i="1"/>
  <c r="AR192" i="1"/>
  <c r="AQ192" i="1"/>
  <c r="AP192" i="1"/>
  <c r="AR191" i="1"/>
  <c r="AQ191" i="1"/>
  <c r="AP191" i="1"/>
  <c r="AR190" i="1"/>
  <c r="AQ190" i="1"/>
  <c r="AP190" i="1"/>
  <c r="AR189" i="1"/>
  <c r="AQ189" i="1"/>
  <c r="AP189" i="1"/>
  <c r="AR188" i="1"/>
  <c r="AQ188" i="1"/>
  <c r="AP188" i="1"/>
  <c r="AR187" i="1"/>
  <c r="AQ187" i="1"/>
  <c r="AP187" i="1"/>
  <c r="AR186" i="1"/>
  <c r="AQ186" i="1"/>
  <c r="AP186" i="1"/>
  <c r="AR185" i="1"/>
  <c r="AR184" i="1"/>
  <c r="AQ184" i="1"/>
  <c r="AP184" i="1"/>
  <c r="AR183" i="1"/>
  <c r="AQ183" i="1"/>
  <c r="AP183" i="1"/>
  <c r="AR182" i="1"/>
  <c r="AQ182" i="1"/>
  <c r="AP182" i="1"/>
  <c r="AR181" i="1"/>
  <c r="AQ181" i="1"/>
  <c r="AP181" i="1"/>
  <c r="AR180" i="1"/>
  <c r="AP180" i="1"/>
  <c r="AR179" i="1"/>
  <c r="AQ179" i="1"/>
  <c r="AP179" i="1"/>
  <c r="AV166" i="1"/>
  <c r="AN174" i="1"/>
  <c r="E143" i="1"/>
  <c r="G342" i="3" l="1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I268" i="3"/>
  <c r="H268" i="3"/>
  <c r="G268" i="3"/>
  <c r="I267" i="3"/>
  <c r="H267" i="3"/>
  <c r="G267" i="3"/>
  <c r="I266" i="3"/>
  <c r="H266" i="3"/>
  <c r="G266" i="3"/>
  <c r="I265" i="3"/>
  <c r="H265" i="3"/>
  <c r="G265" i="3"/>
  <c r="I264" i="3"/>
  <c r="H264" i="3"/>
  <c r="G264" i="3"/>
  <c r="I263" i="3"/>
  <c r="H263" i="3"/>
  <c r="G263" i="3"/>
  <c r="I262" i="3"/>
  <c r="H262" i="3"/>
  <c r="G262" i="3"/>
  <c r="I261" i="3"/>
  <c r="H261" i="3"/>
  <c r="G261" i="3"/>
  <c r="I260" i="3"/>
  <c r="H260" i="3"/>
  <c r="G260" i="3"/>
  <c r="I259" i="3"/>
  <c r="H259" i="3"/>
  <c r="G259" i="3"/>
  <c r="I258" i="3"/>
  <c r="H258" i="3"/>
  <c r="G258" i="3"/>
  <c r="I257" i="3"/>
  <c r="H257" i="3"/>
  <c r="G257" i="3"/>
  <c r="I256" i="3"/>
  <c r="H256" i="3"/>
  <c r="G256" i="3"/>
  <c r="I255" i="3"/>
  <c r="H255" i="3"/>
  <c r="G255" i="3"/>
  <c r="I254" i="3"/>
  <c r="H254" i="3"/>
  <c r="G254" i="3"/>
  <c r="I253" i="3"/>
  <c r="H253" i="3"/>
  <c r="G253" i="3"/>
  <c r="I252" i="3"/>
  <c r="H252" i="3"/>
  <c r="G252" i="3"/>
  <c r="I251" i="3"/>
  <c r="H251" i="3"/>
  <c r="G251" i="3"/>
  <c r="I250" i="3"/>
  <c r="H250" i="3"/>
  <c r="G250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E242" i="1" l="1"/>
  <c r="E241" i="1"/>
  <c r="E240" i="1"/>
  <c r="E239" i="1"/>
  <c r="E238" i="1"/>
  <c r="H237" i="1"/>
  <c r="I237" i="1" s="1"/>
  <c r="E237" i="1"/>
  <c r="E236" i="1"/>
  <c r="E235" i="1"/>
  <c r="E234" i="1"/>
  <c r="E233" i="1"/>
  <c r="E232" i="1"/>
  <c r="E227" i="1"/>
  <c r="D227" i="1"/>
  <c r="D212" i="1" s="1"/>
  <c r="G212" i="1" s="1"/>
  <c r="C227" i="1"/>
  <c r="C212" i="1" s="1"/>
  <c r="K221" i="1"/>
  <c r="G221" i="1"/>
  <c r="F221" i="1"/>
  <c r="E221" i="1"/>
  <c r="K220" i="1"/>
  <c r="G220" i="1"/>
  <c r="F220" i="1"/>
  <c r="E220" i="1"/>
  <c r="K219" i="1"/>
  <c r="G219" i="1"/>
  <c r="F219" i="1"/>
  <c r="E219" i="1"/>
  <c r="K218" i="1"/>
  <c r="G218" i="1"/>
  <c r="F218" i="1"/>
  <c r="E218" i="1"/>
  <c r="K217" i="1"/>
  <c r="G217" i="1"/>
  <c r="F217" i="1"/>
  <c r="E217" i="1"/>
  <c r="K216" i="1"/>
  <c r="G216" i="1"/>
  <c r="F216" i="1"/>
  <c r="E216" i="1"/>
  <c r="K215" i="1"/>
  <c r="G215" i="1"/>
  <c r="F215" i="1"/>
  <c r="E215" i="1"/>
  <c r="K214" i="1"/>
  <c r="G214" i="1"/>
  <c r="F214" i="1"/>
  <c r="E214" i="1"/>
  <c r="K213" i="1"/>
  <c r="G213" i="1"/>
  <c r="F213" i="1"/>
  <c r="E213" i="1"/>
  <c r="K212" i="1"/>
  <c r="K211" i="1"/>
  <c r="G211" i="1"/>
  <c r="F211" i="1"/>
  <c r="E211" i="1"/>
  <c r="K210" i="1"/>
  <c r="G210" i="1"/>
  <c r="F210" i="1"/>
  <c r="E210" i="1"/>
  <c r="K209" i="1"/>
  <c r="G209" i="1"/>
  <c r="F209" i="1"/>
  <c r="E209" i="1"/>
  <c r="K208" i="1"/>
  <c r="G208" i="1"/>
  <c r="F208" i="1"/>
  <c r="E208" i="1"/>
  <c r="K207" i="1"/>
  <c r="G207" i="1"/>
  <c r="F207" i="1"/>
  <c r="E207" i="1"/>
  <c r="K206" i="1"/>
  <c r="G206" i="1"/>
  <c r="F206" i="1"/>
  <c r="E206" i="1"/>
  <c r="C201" i="1"/>
  <c r="AU194" i="1"/>
  <c r="AJ194" i="1"/>
  <c r="AI194" i="1"/>
  <c r="AA194" i="1"/>
  <c r="Z194" i="1"/>
  <c r="Y194" i="1"/>
  <c r="P194" i="1"/>
  <c r="O194" i="1"/>
  <c r="N194" i="1"/>
  <c r="M194" i="1"/>
  <c r="L194" i="1"/>
  <c r="G194" i="1"/>
  <c r="F194" i="1"/>
  <c r="E194" i="1"/>
  <c r="D194" i="1"/>
  <c r="C194" i="1"/>
  <c r="AG194" i="1" s="1"/>
  <c r="AU193" i="1"/>
  <c r="AJ193" i="1"/>
  <c r="AI193" i="1"/>
  <c r="AA193" i="1"/>
  <c r="Z193" i="1"/>
  <c r="Y193" i="1"/>
  <c r="P193" i="1"/>
  <c r="O193" i="1"/>
  <c r="N193" i="1"/>
  <c r="M193" i="1"/>
  <c r="L193" i="1"/>
  <c r="G193" i="1"/>
  <c r="F193" i="1"/>
  <c r="E193" i="1"/>
  <c r="D193" i="1"/>
  <c r="C193" i="1"/>
  <c r="AG193" i="1" s="1"/>
  <c r="AU192" i="1"/>
  <c r="AJ192" i="1"/>
  <c r="AI192" i="1"/>
  <c r="AA192" i="1"/>
  <c r="Z192" i="1"/>
  <c r="Y192" i="1"/>
  <c r="P192" i="1"/>
  <c r="O192" i="1"/>
  <c r="N192" i="1"/>
  <c r="M192" i="1"/>
  <c r="L192" i="1"/>
  <c r="G192" i="1"/>
  <c r="F192" i="1"/>
  <c r="E192" i="1"/>
  <c r="D192" i="1"/>
  <c r="C192" i="1"/>
  <c r="AG192" i="1" s="1"/>
  <c r="AU191" i="1"/>
  <c r="AJ191" i="1"/>
  <c r="AI191" i="1"/>
  <c r="AA191" i="1"/>
  <c r="Z191" i="1"/>
  <c r="Y191" i="1"/>
  <c r="P191" i="1"/>
  <c r="O191" i="1"/>
  <c r="N191" i="1"/>
  <c r="M191" i="1"/>
  <c r="L191" i="1"/>
  <c r="G191" i="1"/>
  <c r="F191" i="1"/>
  <c r="E191" i="1"/>
  <c r="D191" i="1"/>
  <c r="C191" i="1"/>
  <c r="AG191" i="1" s="1"/>
  <c r="AU190" i="1"/>
  <c r="AJ190" i="1"/>
  <c r="AI190" i="1"/>
  <c r="AA190" i="1"/>
  <c r="Z190" i="1"/>
  <c r="Y190" i="1"/>
  <c r="P190" i="1"/>
  <c r="O190" i="1"/>
  <c r="N190" i="1"/>
  <c r="M190" i="1"/>
  <c r="L190" i="1"/>
  <c r="G190" i="1"/>
  <c r="F190" i="1"/>
  <c r="E190" i="1"/>
  <c r="D190" i="1"/>
  <c r="C190" i="1"/>
  <c r="AG190" i="1" s="1"/>
  <c r="AU189" i="1"/>
  <c r="AJ189" i="1"/>
  <c r="AI189" i="1"/>
  <c r="AA189" i="1"/>
  <c r="Z189" i="1"/>
  <c r="Y189" i="1"/>
  <c r="P189" i="1"/>
  <c r="O189" i="1"/>
  <c r="N189" i="1"/>
  <c r="M189" i="1"/>
  <c r="L189" i="1"/>
  <c r="G189" i="1"/>
  <c r="F189" i="1"/>
  <c r="E189" i="1"/>
  <c r="D189" i="1"/>
  <c r="C189" i="1"/>
  <c r="AG189" i="1" s="1"/>
  <c r="AU188" i="1"/>
  <c r="AJ188" i="1"/>
  <c r="AI188" i="1"/>
  <c r="AA188" i="1"/>
  <c r="Z188" i="1"/>
  <c r="Y188" i="1"/>
  <c r="P188" i="1"/>
  <c r="O188" i="1"/>
  <c r="N188" i="1"/>
  <c r="M188" i="1"/>
  <c r="L188" i="1"/>
  <c r="G188" i="1"/>
  <c r="F188" i="1"/>
  <c r="E188" i="1"/>
  <c r="D188" i="1"/>
  <c r="C188" i="1"/>
  <c r="AG188" i="1" s="1"/>
  <c r="AU187" i="1"/>
  <c r="AJ187" i="1"/>
  <c r="AI187" i="1"/>
  <c r="AA187" i="1"/>
  <c r="Z187" i="1"/>
  <c r="Y187" i="1"/>
  <c r="P187" i="1"/>
  <c r="O187" i="1"/>
  <c r="N187" i="1"/>
  <c r="M187" i="1"/>
  <c r="L187" i="1"/>
  <c r="G187" i="1"/>
  <c r="F187" i="1"/>
  <c r="E187" i="1"/>
  <c r="D187" i="1"/>
  <c r="C187" i="1"/>
  <c r="AG187" i="1" s="1"/>
  <c r="AU186" i="1"/>
  <c r="AJ186" i="1"/>
  <c r="AI186" i="1"/>
  <c r="AA186" i="1"/>
  <c r="Z186" i="1"/>
  <c r="Y186" i="1"/>
  <c r="P186" i="1"/>
  <c r="O186" i="1"/>
  <c r="N186" i="1"/>
  <c r="M186" i="1"/>
  <c r="L186" i="1"/>
  <c r="G186" i="1"/>
  <c r="F186" i="1"/>
  <c r="E186" i="1"/>
  <c r="D186" i="1"/>
  <c r="C186" i="1"/>
  <c r="AG186" i="1" s="1"/>
  <c r="AU185" i="1"/>
  <c r="AJ185" i="1"/>
  <c r="AI185" i="1"/>
  <c r="AA185" i="1"/>
  <c r="P185" i="1"/>
  <c r="O185" i="1"/>
  <c r="F185" i="1"/>
  <c r="D185" i="1"/>
  <c r="C185" i="1"/>
  <c r="AG185" i="1" s="1"/>
  <c r="AU184" i="1"/>
  <c r="AJ184" i="1"/>
  <c r="AI184" i="1"/>
  <c r="AA184" i="1"/>
  <c r="Z184" i="1"/>
  <c r="Y184" i="1"/>
  <c r="P184" i="1"/>
  <c r="O184" i="1"/>
  <c r="N184" i="1"/>
  <c r="M184" i="1"/>
  <c r="L184" i="1"/>
  <c r="G184" i="1"/>
  <c r="F184" i="1"/>
  <c r="E184" i="1"/>
  <c r="D184" i="1"/>
  <c r="C184" i="1"/>
  <c r="AG184" i="1" s="1"/>
  <c r="AU183" i="1"/>
  <c r="AJ183" i="1"/>
  <c r="AI183" i="1"/>
  <c r="AA183" i="1"/>
  <c r="Z183" i="1"/>
  <c r="Y183" i="1"/>
  <c r="P183" i="1"/>
  <c r="O183" i="1"/>
  <c r="N183" i="1"/>
  <c r="M183" i="1"/>
  <c r="L183" i="1"/>
  <c r="G183" i="1"/>
  <c r="F183" i="1"/>
  <c r="E183" i="1"/>
  <c r="D183" i="1"/>
  <c r="C183" i="1"/>
  <c r="AG183" i="1" s="1"/>
  <c r="AU182" i="1"/>
  <c r="AJ182" i="1"/>
  <c r="AI182" i="1"/>
  <c r="AA182" i="1"/>
  <c r="Z182" i="1"/>
  <c r="Y182" i="1"/>
  <c r="P182" i="1"/>
  <c r="O182" i="1"/>
  <c r="N182" i="1"/>
  <c r="M182" i="1"/>
  <c r="L182" i="1"/>
  <c r="G182" i="1"/>
  <c r="F182" i="1"/>
  <c r="E182" i="1"/>
  <c r="D182" i="1"/>
  <c r="C182" i="1"/>
  <c r="AG182" i="1" s="1"/>
  <c r="AU181" i="1"/>
  <c r="AJ181" i="1"/>
  <c r="AI181" i="1"/>
  <c r="AA181" i="1"/>
  <c r="Z181" i="1"/>
  <c r="Y181" i="1"/>
  <c r="P181" i="1"/>
  <c r="O181" i="1"/>
  <c r="N181" i="1"/>
  <c r="M181" i="1"/>
  <c r="L181" i="1"/>
  <c r="G181" i="1"/>
  <c r="F181" i="1"/>
  <c r="E181" i="1"/>
  <c r="D181" i="1"/>
  <c r="C181" i="1"/>
  <c r="AG181" i="1" s="1"/>
  <c r="AU180" i="1"/>
  <c r="AJ180" i="1"/>
  <c r="AI180" i="1"/>
  <c r="AA180" i="1"/>
  <c r="Z180" i="1"/>
  <c r="Y180" i="1"/>
  <c r="P180" i="1"/>
  <c r="O180" i="1"/>
  <c r="N180" i="1"/>
  <c r="M180" i="1"/>
  <c r="L180" i="1"/>
  <c r="G180" i="1"/>
  <c r="F180" i="1"/>
  <c r="E180" i="1"/>
  <c r="D180" i="1"/>
  <c r="C180" i="1"/>
  <c r="AG180" i="1" s="1"/>
  <c r="AU179" i="1"/>
  <c r="AI179" i="1"/>
  <c r="AA179" i="1"/>
  <c r="Z179" i="1"/>
  <c r="Y179" i="1"/>
  <c r="P179" i="1"/>
  <c r="O179" i="1"/>
  <c r="N179" i="1"/>
  <c r="M179" i="1"/>
  <c r="L179" i="1"/>
  <c r="G179" i="1"/>
  <c r="F179" i="1"/>
  <c r="E179" i="1"/>
  <c r="D179" i="1"/>
  <c r="C179" i="1"/>
  <c r="AS174" i="1"/>
  <c r="AP174" i="1"/>
  <c r="AI174" i="1"/>
  <c r="AH174" i="1"/>
  <c r="AA174" i="1"/>
  <c r="Z174" i="1"/>
  <c r="Y174" i="1"/>
  <c r="P174" i="1"/>
  <c r="O174" i="1"/>
  <c r="N174" i="1"/>
  <c r="M174" i="1"/>
  <c r="L174" i="1"/>
  <c r="F174" i="1"/>
  <c r="E174" i="1"/>
  <c r="D174" i="1"/>
  <c r="C174" i="1"/>
  <c r="AG173" i="1"/>
  <c r="AJ173" i="1" s="1"/>
  <c r="X173" i="1"/>
  <c r="K173" i="1"/>
  <c r="S173" i="1" s="1"/>
  <c r="H173" i="1"/>
  <c r="AG172" i="1"/>
  <c r="AJ172" i="1" s="1"/>
  <c r="X172" i="1"/>
  <c r="AC172" i="1" s="1"/>
  <c r="K172" i="1"/>
  <c r="S172" i="1" s="1"/>
  <c r="H172" i="1"/>
  <c r="AG171" i="1"/>
  <c r="AQ171" i="1" s="1"/>
  <c r="X171" i="1"/>
  <c r="AD171" i="1" s="1"/>
  <c r="K171" i="1"/>
  <c r="U171" i="1" s="1"/>
  <c r="H171" i="1"/>
  <c r="AG170" i="1"/>
  <c r="AQ170" i="1" s="1"/>
  <c r="X170" i="1"/>
  <c r="AC170" i="1" s="1"/>
  <c r="K170" i="1"/>
  <c r="H170" i="1"/>
  <c r="AG169" i="1"/>
  <c r="X169" i="1"/>
  <c r="AD169" i="1" s="1"/>
  <c r="K169" i="1"/>
  <c r="T169" i="1" s="1"/>
  <c r="H169" i="1"/>
  <c r="AG168" i="1"/>
  <c r="AJ168" i="1" s="1"/>
  <c r="X168" i="1"/>
  <c r="AB168" i="1" s="1"/>
  <c r="K168" i="1"/>
  <c r="T168" i="1" s="1"/>
  <c r="H168" i="1"/>
  <c r="AG167" i="1"/>
  <c r="AQ167" i="1" s="1"/>
  <c r="X167" i="1"/>
  <c r="AD167" i="1" s="1"/>
  <c r="K167" i="1"/>
  <c r="U167" i="1" s="1"/>
  <c r="H167" i="1"/>
  <c r="AG166" i="1"/>
  <c r="AQ166" i="1" s="1"/>
  <c r="AD166" i="1"/>
  <c r="AC166" i="1"/>
  <c r="AB166" i="1"/>
  <c r="U166" i="1"/>
  <c r="T166" i="1"/>
  <c r="S166" i="1"/>
  <c r="R166" i="1"/>
  <c r="Q166" i="1"/>
  <c r="H166" i="1"/>
  <c r="AT165" i="1"/>
  <c r="AG165" i="1"/>
  <c r="AQ165" i="1" s="1"/>
  <c r="AR165" i="1" s="1"/>
  <c r="X165" i="1"/>
  <c r="K165" i="1"/>
  <c r="U165" i="1" s="1"/>
  <c r="H165" i="1"/>
  <c r="AG164" i="1"/>
  <c r="AJ164" i="1" s="1"/>
  <c r="AD164" i="1"/>
  <c r="AC164" i="1"/>
  <c r="AB164" i="1"/>
  <c r="U164" i="1"/>
  <c r="T164" i="1"/>
  <c r="S164" i="1"/>
  <c r="R164" i="1"/>
  <c r="Q164" i="1"/>
  <c r="H164" i="1"/>
  <c r="G164" i="1"/>
  <c r="G185" i="1" s="1"/>
  <c r="AG163" i="1"/>
  <c r="AJ163" i="1" s="1"/>
  <c r="X163" i="1"/>
  <c r="AC163" i="1" s="1"/>
  <c r="K163" i="1"/>
  <c r="S163" i="1" s="1"/>
  <c r="H163" i="1"/>
  <c r="AG162" i="1"/>
  <c r="AJ162" i="1" s="1"/>
  <c r="X162" i="1"/>
  <c r="AC162" i="1" s="1"/>
  <c r="K162" i="1"/>
  <c r="S162" i="1" s="1"/>
  <c r="H162" i="1"/>
  <c r="AG161" i="1"/>
  <c r="AJ161" i="1" s="1"/>
  <c r="X161" i="1"/>
  <c r="AC161" i="1" s="1"/>
  <c r="K161" i="1"/>
  <c r="U161" i="1" s="1"/>
  <c r="H161" i="1"/>
  <c r="AG160" i="1"/>
  <c r="AJ160" i="1" s="1"/>
  <c r="X160" i="1"/>
  <c r="AC160" i="1" s="1"/>
  <c r="K160" i="1"/>
  <c r="U160" i="1" s="1"/>
  <c r="H160" i="1"/>
  <c r="AO159" i="1"/>
  <c r="AQ180" i="1" s="1"/>
  <c r="AG159" i="1"/>
  <c r="X159" i="1"/>
  <c r="AD159" i="1" s="1"/>
  <c r="K159" i="1"/>
  <c r="U159" i="1" s="1"/>
  <c r="H159" i="1"/>
  <c r="AG158" i="1"/>
  <c r="AQ158" i="1" s="1"/>
  <c r="X158" i="1"/>
  <c r="AD158" i="1" s="1"/>
  <c r="K158" i="1"/>
  <c r="H158" i="1"/>
  <c r="Z185" i="1"/>
  <c r="Y185" i="1"/>
  <c r="M153" i="1"/>
  <c r="L185" i="1"/>
  <c r="AM153" i="1"/>
  <c r="AJ153" i="1"/>
  <c r="AC153" i="1"/>
  <c r="AB153" i="1"/>
  <c r="G153" i="1"/>
  <c r="F153" i="1"/>
  <c r="D153" i="1"/>
  <c r="C153" i="1"/>
  <c r="AA152" i="1"/>
  <c r="T152" i="1"/>
  <c r="K152" i="1"/>
  <c r="AA151" i="1"/>
  <c r="AE151" i="1" s="1"/>
  <c r="T151" i="1"/>
  <c r="K151" i="1"/>
  <c r="H151" i="1"/>
  <c r="AN150" i="1"/>
  <c r="AA150" i="1"/>
  <c r="T150" i="1"/>
  <c r="W150" i="1" s="1"/>
  <c r="K150" i="1"/>
  <c r="H150" i="1"/>
  <c r="AA149" i="1"/>
  <c r="AD149" i="1" s="1"/>
  <c r="T149" i="1"/>
  <c r="K149" i="1"/>
  <c r="Q149" i="1" s="1"/>
  <c r="H149" i="1"/>
  <c r="AA148" i="1"/>
  <c r="AK148" i="1" s="1"/>
  <c r="T148" i="1"/>
  <c r="K148" i="1"/>
  <c r="AA147" i="1"/>
  <c r="AK147" i="1" s="1"/>
  <c r="T147" i="1"/>
  <c r="K147" i="1"/>
  <c r="AA146" i="1"/>
  <c r="T146" i="1"/>
  <c r="K146" i="1"/>
  <c r="AA145" i="1"/>
  <c r="AE145" i="1" s="1"/>
  <c r="T145" i="1"/>
  <c r="X187" i="1" s="1"/>
  <c r="K145" i="1"/>
  <c r="P145" i="1" s="1"/>
  <c r="H145" i="1"/>
  <c r="AA144" i="1"/>
  <c r="AK144" i="1" s="1"/>
  <c r="T144" i="1"/>
  <c r="K144" i="1"/>
  <c r="AI143" i="1"/>
  <c r="AQ185" i="1" s="1"/>
  <c r="AH143" i="1"/>
  <c r="AP185" i="1" s="1"/>
  <c r="AA143" i="1"/>
  <c r="AK143" i="1" s="1"/>
  <c r="AA142" i="1"/>
  <c r="AK142" i="1" s="1"/>
  <c r="T142" i="1"/>
  <c r="K142" i="1"/>
  <c r="H142" i="1"/>
  <c r="AA141" i="1"/>
  <c r="T141" i="1"/>
  <c r="K141" i="1"/>
  <c r="AA140" i="1"/>
  <c r="AD140" i="1" s="1"/>
  <c r="T140" i="1"/>
  <c r="K140" i="1"/>
  <c r="H140" i="1"/>
  <c r="AA139" i="1"/>
  <c r="AD139" i="1" s="1"/>
  <c r="T139" i="1"/>
  <c r="K139" i="1"/>
  <c r="Q139" i="1" s="1"/>
  <c r="H139" i="1"/>
  <c r="AA138" i="1"/>
  <c r="AD138" i="1" s="1"/>
  <c r="T138" i="1"/>
  <c r="K138" i="1"/>
  <c r="H138" i="1"/>
  <c r="AA137" i="1"/>
  <c r="T137" i="1"/>
  <c r="W137" i="1" s="1"/>
  <c r="K137" i="1"/>
  <c r="P137" i="1" s="1"/>
  <c r="H137" i="1"/>
  <c r="L130" i="1"/>
  <c r="AE120" i="1"/>
  <c r="AE121" i="1" s="1"/>
  <c r="S119" i="1"/>
  <c r="R119" i="1"/>
  <c r="S118" i="1"/>
  <c r="R118" i="1"/>
  <c r="L118" i="1"/>
  <c r="S117" i="1"/>
  <c r="R117" i="1"/>
  <c r="S116" i="1"/>
  <c r="R116" i="1"/>
  <c r="S115" i="1"/>
  <c r="R115" i="1"/>
  <c r="S114" i="1"/>
  <c r="R114" i="1"/>
  <c r="L96" i="1"/>
  <c r="AE92" i="1"/>
  <c r="S91" i="1"/>
  <c r="R91" i="1"/>
  <c r="T90" i="1"/>
  <c r="T89" i="1"/>
  <c r="T88" i="1"/>
  <c r="T87" i="1"/>
  <c r="T86" i="1"/>
  <c r="T85" i="1"/>
  <c r="L74" i="1"/>
  <c r="AE65" i="1"/>
  <c r="S64" i="1"/>
  <c r="R64" i="1"/>
  <c r="T63" i="1"/>
  <c r="T62" i="1"/>
  <c r="L62" i="1"/>
  <c r="T61" i="1"/>
  <c r="T60" i="1"/>
  <c r="T59" i="1"/>
  <c r="T58" i="1"/>
  <c r="D39" i="1"/>
  <c r="AK40" i="1"/>
  <c r="AK39" i="1"/>
  <c r="AK38" i="1"/>
  <c r="E38" i="1"/>
  <c r="AK37" i="1"/>
  <c r="E37" i="1"/>
  <c r="AK36" i="1"/>
  <c r="E36" i="1"/>
  <c r="AV35" i="1"/>
  <c r="AV36" i="1" s="1"/>
  <c r="AK35" i="1"/>
  <c r="E35" i="1"/>
  <c r="AK34" i="1"/>
  <c r="E34" i="1"/>
  <c r="AK33" i="1"/>
  <c r="E33" i="1"/>
  <c r="AK32" i="1"/>
  <c r="E32" i="1"/>
  <c r="AK31" i="1"/>
  <c r="E31" i="1"/>
  <c r="AK30" i="1"/>
  <c r="E30" i="1"/>
  <c r="AK29" i="1"/>
  <c r="AK28" i="1"/>
  <c r="E28" i="1"/>
  <c r="AK27" i="1"/>
  <c r="E27" i="1"/>
  <c r="AK26" i="1"/>
  <c r="E26" i="1"/>
  <c r="AK25" i="1"/>
  <c r="E25" i="1"/>
  <c r="E24" i="1"/>
  <c r="E23" i="1"/>
  <c r="AH181" i="1" l="1"/>
  <c r="AH187" i="1"/>
  <c r="AM187" i="1" s="1"/>
  <c r="AH191" i="1"/>
  <c r="AM191" i="1" s="1"/>
  <c r="AH188" i="1"/>
  <c r="AM188" i="1" s="1"/>
  <c r="AH192" i="1"/>
  <c r="AM192" i="1" s="1"/>
  <c r="AH189" i="1"/>
  <c r="AM189" i="1" s="1"/>
  <c r="AH193" i="1"/>
  <c r="AM193" i="1" s="1"/>
  <c r="AH180" i="1"/>
  <c r="AM180" i="1" s="1"/>
  <c r="AH183" i="1"/>
  <c r="AM183" i="1" s="1"/>
  <c r="AH190" i="1"/>
  <c r="AM190" i="1" s="1"/>
  <c r="AH184" i="1"/>
  <c r="AM184" i="1" s="1"/>
  <c r="AH182" i="1"/>
  <c r="AM182" i="1" s="1"/>
  <c r="AH185" i="1"/>
  <c r="K183" i="1"/>
  <c r="Q183" i="1" s="1"/>
  <c r="AH186" i="1"/>
  <c r="AM186" i="1" s="1"/>
  <c r="AH194" i="1"/>
  <c r="AM194" i="1" s="1"/>
  <c r="K189" i="1"/>
  <c r="Q189" i="1" s="1"/>
  <c r="X183" i="1"/>
  <c r="AB183" i="1" s="1"/>
  <c r="X181" i="1"/>
  <c r="AC181" i="1" s="1"/>
  <c r="K186" i="1"/>
  <c r="R186" i="1" s="1"/>
  <c r="K194" i="1"/>
  <c r="Q194" i="1" s="1"/>
  <c r="R172" i="1"/>
  <c r="K193" i="1"/>
  <c r="R193" i="1" s="1"/>
  <c r="X186" i="1"/>
  <c r="AC186" i="1" s="1"/>
  <c r="AK158" i="1"/>
  <c r="AK170" i="1"/>
  <c r="H184" i="1"/>
  <c r="I233" i="1"/>
  <c r="X189" i="1"/>
  <c r="AC189" i="1" s="1"/>
  <c r="X182" i="1"/>
  <c r="AB182" i="1" s="1"/>
  <c r="O137" i="1"/>
  <c r="AB171" i="1"/>
  <c r="Q137" i="1"/>
  <c r="T114" i="1"/>
  <c r="H182" i="1"/>
  <c r="T163" i="1"/>
  <c r="H206" i="1"/>
  <c r="H188" i="1"/>
  <c r="AK183" i="1"/>
  <c r="AR158" i="1"/>
  <c r="H193" i="1"/>
  <c r="AL188" i="1"/>
  <c r="H216" i="1"/>
  <c r="H220" i="1"/>
  <c r="R165" i="1"/>
  <c r="AB162" i="1"/>
  <c r="AR170" i="1"/>
  <c r="H179" i="1"/>
  <c r="AG179" i="1"/>
  <c r="T117" i="1"/>
  <c r="AS186" i="1"/>
  <c r="AT186" i="1" s="1"/>
  <c r="AD162" i="1"/>
  <c r="AC168" i="1"/>
  <c r="AK149" i="1"/>
  <c r="AL149" i="1" s="1"/>
  <c r="AQ161" i="1"/>
  <c r="AR161" i="1" s="1"/>
  <c r="AK165" i="1"/>
  <c r="V153" i="1"/>
  <c r="AR167" i="1"/>
  <c r="S120" i="1"/>
  <c r="T119" i="1"/>
  <c r="AQ160" i="1"/>
  <c r="AR160" i="1" s="1"/>
  <c r="U162" i="1"/>
  <c r="AR166" i="1"/>
  <c r="AK173" i="1"/>
  <c r="H191" i="1"/>
  <c r="AK137" i="1"/>
  <c r="AS179" i="1" s="1"/>
  <c r="AA153" i="1"/>
  <c r="AE153" i="1" s="1"/>
  <c r="X188" i="1"/>
  <c r="AC188" i="1" s="1"/>
  <c r="AV185" i="1"/>
  <c r="P149" i="1"/>
  <c r="AK192" i="1"/>
  <c r="R159" i="1"/>
  <c r="S161" i="1"/>
  <c r="AK162" i="1"/>
  <c r="AK163" i="1"/>
  <c r="AK167" i="1"/>
  <c r="U173" i="1"/>
  <c r="H180" i="1"/>
  <c r="H183" i="1"/>
  <c r="H189" i="1"/>
  <c r="H192" i="1"/>
  <c r="T91" i="1"/>
  <c r="U87" i="1" s="1"/>
  <c r="Q145" i="1"/>
  <c r="R161" i="1"/>
  <c r="K182" i="1"/>
  <c r="R182" i="1" s="1"/>
  <c r="AQ195" i="1"/>
  <c r="W145" i="1"/>
  <c r="AD160" i="1"/>
  <c r="T161" i="1"/>
  <c r="Q162" i="1"/>
  <c r="AQ162" i="1"/>
  <c r="AR162" i="1" s="1"/>
  <c r="AV186" i="1"/>
  <c r="H190" i="1"/>
  <c r="I235" i="1"/>
  <c r="X184" i="1"/>
  <c r="AB184" i="1" s="1"/>
  <c r="X145" i="1"/>
  <c r="R162" i="1"/>
  <c r="AQ163" i="1"/>
  <c r="AS184" i="1" s="1"/>
  <c r="AT184" i="1" s="1"/>
  <c r="AL185" i="1"/>
  <c r="H213" i="1"/>
  <c r="H217" i="1"/>
  <c r="H219" i="1"/>
  <c r="H221" i="1"/>
  <c r="I232" i="1"/>
  <c r="I236" i="1"/>
  <c r="T118" i="1"/>
  <c r="AE142" i="1"/>
  <c r="K188" i="1"/>
  <c r="R188" i="1" s="1"/>
  <c r="X193" i="1"/>
  <c r="AC193" i="1" s="1"/>
  <c r="AK161" i="1"/>
  <c r="R163" i="1"/>
  <c r="S168" i="1"/>
  <c r="AJ170" i="1"/>
  <c r="AC171" i="1"/>
  <c r="H207" i="1"/>
  <c r="H211" i="1"/>
  <c r="Q161" i="1"/>
  <c r="AK141" i="1"/>
  <c r="O149" i="1"/>
  <c r="R160" i="1"/>
  <c r="AJ167" i="1"/>
  <c r="AD168" i="1"/>
  <c r="R173" i="1"/>
  <c r="H174" i="1"/>
  <c r="H194" i="1"/>
  <c r="I234" i="1"/>
  <c r="E153" i="1"/>
  <c r="E185" i="1"/>
  <c r="H185" i="1" s="1"/>
  <c r="AD187" i="1"/>
  <c r="AE138" i="1"/>
  <c r="K174" i="1"/>
  <c r="Q174" i="1" s="1"/>
  <c r="Q167" i="1"/>
  <c r="AB169" i="1"/>
  <c r="AD170" i="1"/>
  <c r="AK172" i="1"/>
  <c r="AK185" i="1"/>
  <c r="Q158" i="1"/>
  <c r="K180" i="1"/>
  <c r="S180" i="1" s="1"/>
  <c r="Q160" i="1"/>
  <c r="AK160" i="1"/>
  <c r="U163" i="1"/>
  <c r="Q165" i="1"/>
  <c r="R167" i="1"/>
  <c r="AC169" i="1"/>
  <c r="Q172" i="1"/>
  <c r="AQ172" i="1"/>
  <c r="AR172" i="1" s="1"/>
  <c r="G174" i="1"/>
  <c r="D195" i="1"/>
  <c r="P195" i="1"/>
  <c r="K181" i="1"/>
  <c r="T181" i="1" s="1"/>
  <c r="AD145" i="1"/>
  <c r="S167" i="1"/>
  <c r="AM181" i="1"/>
  <c r="H215" i="1"/>
  <c r="O139" i="1"/>
  <c r="AE143" i="1"/>
  <c r="X191" i="1"/>
  <c r="AC191" i="1" s="1"/>
  <c r="AD150" i="1"/>
  <c r="AG174" i="1"/>
  <c r="AQ174" i="1" s="1"/>
  <c r="S160" i="1"/>
  <c r="AD161" i="1"/>
  <c r="AD163" i="1"/>
  <c r="AK164" i="1"/>
  <c r="S165" i="1"/>
  <c r="AK166" i="1"/>
  <c r="T167" i="1"/>
  <c r="T172" i="1"/>
  <c r="F195" i="1"/>
  <c r="H209" i="1"/>
  <c r="AD143" i="1"/>
  <c r="AD151" i="1"/>
  <c r="P139" i="1"/>
  <c r="AD142" i="1"/>
  <c r="X190" i="1"/>
  <c r="AB190" i="1" s="1"/>
  <c r="AK150" i="1"/>
  <c r="AS192" i="1" s="1"/>
  <c r="AT192" i="1" s="1"/>
  <c r="K185" i="1"/>
  <c r="U185" i="1" s="1"/>
  <c r="AJ158" i="1"/>
  <c r="T160" i="1"/>
  <c r="T162" i="1"/>
  <c r="T165" i="1"/>
  <c r="Q168" i="1"/>
  <c r="U172" i="1"/>
  <c r="Q173" i="1"/>
  <c r="AQ173" i="1"/>
  <c r="AR173" i="1" s="1"/>
  <c r="H181" i="1"/>
  <c r="H210" i="1"/>
  <c r="H218" i="1"/>
  <c r="AL194" i="1"/>
  <c r="AO174" i="1"/>
  <c r="AI195" i="1"/>
  <c r="H186" i="1"/>
  <c r="AL190" i="1"/>
  <c r="T115" i="1"/>
  <c r="K179" i="1"/>
  <c r="U179" i="1" s="1"/>
  <c r="W139" i="1"/>
  <c r="AK146" i="1"/>
  <c r="AS188" i="1" s="1"/>
  <c r="AT188" i="1" s="1"/>
  <c r="AK152" i="1"/>
  <c r="Q163" i="1"/>
  <c r="AQ164" i="1"/>
  <c r="AS185" i="1" s="1"/>
  <c r="AR171" i="1"/>
  <c r="AD172" i="1"/>
  <c r="T173" i="1"/>
  <c r="AL180" i="1"/>
  <c r="AC187" i="1"/>
  <c r="AK190" i="1"/>
  <c r="AL192" i="1"/>
  <c r="AW26" i="1"/>
  <c r="AW32" i="1"/>
  <c r="AW28" i="1"/>
  <c r="AW29" i="1"/>
  <c r="AW27" i="1"/>
  <c r="AW30" i="1"/>
  <c r="AW34" i="1"/>
  <c r="AW31" i="1"/>
  <c r="AW35" i="1"/>
  <c r="AW33" i="1"/>
  <c r="C39" i="1"/>
  <c r="E39" i="1" s="1"/>
  <c r="N153" i="1"/>
  <c r="N185" i="1"/>
  <c r="P142" i="1"/>
  <c r="K184" i="1"/>
  <c r="U184" i="1" s="1"/>
  <c r="U170" i="1"/>
  <c r="T170" i="1"/>
  <c r="R170" i="1"/>
  <c r="T64" i="1"/>
  <c r="U62" i="1" s="1"/>
  <c r="AE137" i="1"/>
  <c r="AK138" i="1"/>
  <c r="X139" i="1"/>
  <c r="AE140" i="1"/>
  <c r="O142" i="1"/>
  <c r="AL142" i="1"/>
  <c r="T143" i="1"/>
  <c r="W143" i="1" s="1"/>
  <c r="K187" i="1"/>
  <c r="R187" i="1" s="1"/>
  <c r="O145" i="1"/>
  <c r="AK145" i="1"/>
  <c r="AL189" i="1"/>
  <c r="AE150" i="1"/>
  <c r="U153" i="1"/>
  <c r="AI153" i="1"/>
  <c r="S158" i="1"/>
  <c r="AB159" i="1"/>
  <c r="R168" i="1"/>
  <c r="Q170" i="1"/>
  <c r="H187" i="1"/>
  <c r="AK187" i="1"/>
  <c r="AK188" i="1"/>
  <c r="K191" i="1"/>
  <c r="T191" i="1" s="1"/>
  <c r="AK140" i="1"/>
  <c r="AC159" i="1"/>
  <c r="S170" i="1"/>
  <c r="L195" i="1"/>
  <c r="X180" i="1"/>
  <c r="AB180" i="1" s="1"/>
  <c r="AJ195" i="1"/>
  <c r="C195" i="1"/>
  <c r="AG195" i="1" s="1"/>
  <c r="Z195" i="1"/>
  <c r="K192" i="1"/>
  <c r="R192" i="1" s="1"/>
  <c r="Q150" i="1"/>
  <c r="AE139" i="1"/>
  <c r="H143" i="1"/>
  <c r="AL143" i="1"/>
  <c r="O150" i="1"/>
  <c r="AB158" i="1"/>
  <c r="AK159" i="1"/>
  <c r="AJ159" i="1"/>
  <c r="U168" i="1"/>
  <c r="K190" i="1"/>
  <c r="T190" i="1" s="1"/>
  <c r="U169" i="1"/>
  <c r="S169" i="1"/>
  <c r="AQ169" i="1"/>
  <c r="AJ169" i="1"/>
  <c r="X194" i="1"/>
  <c r="AD194" i="1" s="1"/>
  <c r="AC173" i="1"/>
  <c r="X174" i="1"/>
  <c r="AD174" i="1" s="1"/>
  <c r="O195" i="1"/>
  <c r="AU195" i="1"/>
  <c r="AK182" i="1"/>
  <c r="H208" i="1"/>
  <c r="H214" i="1"/>
  <c r="Y195" i="1"/>
  <c r="R120" i="1"/>
  <c r="T116" i="1"/>
  <c r="AK139" i="1"/>
  <c r="W142" i="1"/>
  <c r="W149" i="1"/>
  <c r="P150" i="1"/>
  <c r="L153" i="1"/>
  <c r="AC158" i="1"/>
  <c r="AC165" i="1"/>
  <c r="AB165" i="1"/>
  <c r="Q169" i="1"/>
  <c r="AK169" i="1"/>
  <c r="AB170" i="1"/>
  <c r="AK171" i="1"/>
  <c r="AJ171" i="1"/>
  <c r="AB173" i="1"/>
  <c r="M185" i="1"/>
  <c r="F212" i="1"/>
  <c r="E212" i="1"/>
  <c r="H212" i="1" s="1"/>
  <c r="AH153" i="1"/>
  <c r="X142" i="1"/>
  <c r="X149" i="1"/>
  <c r="X192" i="1"/>
  <c r="X150" i="1"/>
  <c r="T159" i="1"/>
  <c r="S159" i="1"/>
  <c r="Q159" i="1"/>
  <c r="AQ159" i="1"/>
  <c r="AR159" i="1" s="1"/>
  <c r="AB161" i="1"/>
  <c r="AT164" i="1"/>
  <c r="AD165" i="1"/>
  <c r="AJ166" i="1"/>
  <c r="R169" i="1"/>
  <c r="AD173" i="1"/>
  <c r="AL182" i="1"/>
  <c r="AL183" i="1"/>
  <c r="AB187" i="1"/>
  <c r="AK194" i="1"/>
  <c r="T171" i="1"/>
  <c r="S171" i="1"/>
  <c r="Q171" i="1"/>
  <c r="G195" i="1"/>
  <c r="AR195" i="1"/>
  <c r="AV192" i="1"/>
  <c r="AD137" i="1"/>
  <c r="Q142" i="1"/>
  <c r="X137" i="1"/>
  <c r="AE149" i="1"/>
  <c r="AL193" i="1"/>
  <c r="AK151" i="1"/>
  <c r="U158" i="1"/>
  <c r="T158" i="1"/>
  <c r="R158" i="1"/>
  <c r="AB160" i="1"/>
  <c r="AB163" i="1"/>
  <c r="AJ165" i="1"/>
  <c r="AC167" i="1"/>
  <c r="AB167" i="1"/>
  <c r="AQ168" i="1"/>
  <c r="AR168" i="1" s="1"/>
  <c r="AK168" i="1"/>
  <c r="R171" i="1"/>
  <c r="AB172" i="1"/>
  <c r="X179" i="1"/>
  <c r="AC179" i="1" s="1"/>
  <c r="AK184" i="1"/>
  <c r="AA195" i="1"/>
  <c r="AB181" i="1" l="1"/>
  <c r="R189" i="1"/>
  <c r="U189" i="1"/>
  <c r="T189" i="1"/>
  <c r="T194" i="1"/>
  <c r="R194" i="1"/>
  <c r="U194" i="1"/>
  <c r="S189" i="1"/>
  <c r="AM185" i="1"/>
  <c r="U183" i="1"/>
  <c r="Q186" i="1"/>
  <c r="S186" i="1"/>
  <c r="AS191" i="1"/>
  <c r="AT191" i="1" s="1"/>
  <c r="AP195" i="1"/>
  <c r="AV195" i="1" s="1"/>
  <c r="R183" i="1"/>
  <c r="S183" i="1"/>
  <c r="T183" i="1"/>
  <c r="T186" i="1"/>
  <c r="AD181" i="1"/>
  <c r="S194" i="1"/>
  <c r="AH195" i="1"/>
  <c r="AL179" i="1"/>
  <c r="AH179" i="1"/>
  <c r="AM179" i="1" s="1"/>
  <c r="Q193" i="1"/>
  <c r="AD189" i="1"/>
  <c r="AD183" i="1"/>
  <c r="AC183" i="1"/>
  <c r="AB191" i="1"/>
  <c r="U193" i="1"/>
  <c r="AB189" i="1"/>
  <c r="S193" i="1"/>
  <c r="T153" i="1"/>
  <c r="X153" i="1" s="1"/>
  <c r="AD193" i="1"/>
  <c r="AB193" i="1"/>
  <c r="U186" i="1"/>
  <c r="AL137" i="1"/>
  <c r="H153" i="1"/>
  <c r="AT185" i="1"/>
  <c r="U188" i="1"/>
  <c r="Q182" i="1"/>
  <c r="AS183" i="1"/>
  <c r="AT183" i="1" s="1"/>
  <c r="AR163" i="1"/>
  <c r="N195" i="1"/>
  <c r="Q179" i="1"/>
  <c r="R179" i="1"/>
  <c r="AK174" i="1"/>
  <c r="T179" i="1"/>
  <c r="S179" i="1"/>
  <c r="U86" i="1"/>
  <c r="U85" i="1"/>
  <c r="AB188" i="1"/>
  <c r="U180" i="1"/>
  <c r="U90" i="1"/>
  <c r="AC182" i="1"/>
  <c r="AD184" i="1"/>
  <c r="E195" i="1"/>
  <c r="H195" i="1" s="1"/>
  <c r="AD182" i="1"/>
  <c r="T180" i="1"/>
  <c r="T193" i="1"/>
  <c r="AB186" i="1"/>
  <c r="U89" i="1"/>
  <c r="AD186" i="1"/>
  <c r="U174" i="1"/>
  <c r="Q180" i="1"/>
  <c r="U91" i="1"/>
  <c r="T120" i="1"/>
  <c r="U120" i="1" s="1"/>
  <c r="AC190" i="1"/>
  <c r="AR174" i="1"/>
  <c r="S174" i="1"/>
  <c r="S184" i="1"/>
  <c r="AD190" i="1"/>
  <c r="Q188" i="1"/>
  <c r="AD191" i="1"/>
  <c r="Q143" i="1"/>
  <c r="Q192" i="1"/>
  <c r="R185" i="1"/>
  <c r="K153" i="1"/>
  <c r="P153" i="1" s="1"/>
  <c r="S182" i="1"/>
  <c r="S188" i="1"/>
  <c r="AC194" i="1"/>
  <c r="U182" i="1"/>
  <c r="AD188" i="1"/>
  <c r="AB194" i="1"/>
  <c r="O143" i="1"/>
  <c r="AL150" i="1"/>
  <c r="T188" i="1"/>
  <c r="U181" i="1"/>
  <c r="P143" i="1"/>
  <c r="R181" i="1"/>
  <c r="T182" i="1"/>
  <c r="AC184" i="1"/>
  <c r="U88" i="1"/>
  <c r="AK180" i="1"/>
  <c r="AD179" i="1"/>
  <c r="AD153" i="1"/>
  <c r="R180" i="1"/>
  <c r="T174" i="1"/>
  <c r="AR164" i="1"/>
  <c r="AS189" i="1"/>
  <c r="AT189" i="1" s="1"/>
  <c r="AT174" i="1"/>
  <c r="Q181" i="1"/>
  <c r="S181" i="1"/>
  <c r="R174" i="1"/>
  <c r="AS194" i="1"/>
  <c r="AT194" i="1" s="1"/>
  <c r="AJ174" i="1"/>
  <c r="AL187" i="1"/>
  <c r="AD192" i="1"/>
  <c r="AB192" i="1"/>
  <c r="U192" i="1"/>
  <c r="AL184" i="1"/>
  <c r="U58" i="1"/>
  <c r="S187" i="1"/>
  <c r="Q191" i="1"/>
  <c r="R191" i="1"/>
  <c r="U191" i="1"/>
  <c r="S191" i="1"/>
  <c r="U190" i="1"/>
  <c r="U60" i="1"/>
  <c r="R184" i="1"/>
  <c r="Q184" i="1"/>
  <c r="T184" i="1"/>
  <c r="S192" i="1"/>
  <c r="K195" i="1"/>
  <c r="U195" i="1" s="1"/>
  <c r="AL191" i="1"/>
  <c r="AK191" i="1"/>
  <c r="AL139" i="1"/>
  <c r="AS181" i="1"/>
  <c r="AT181" i="1" s="1"/>
  <c r="AR169" i="1"/>
  <c r="AS190" i="1"/>
  <c r="AT190" i="1" s="1"/>
  <c r="AS187" i="1"/>
  <c r="AT187" i="1" s="1"/>
  <c r="AL145" i="1"/>
  <c r="AS180" i="1"/>
  <c r="AT180" i="1" s="1"/>
  <c r="AL138" i="1"/>
  <c r="T185" i="1"/>
  <c r="U61" i="1"/>
  <c r="T192" i="1"/>
  <c r="AC192" i="1"/>
  <c r="AK179" i="1"/>
  <c r="AK195" i="1"/>
  <c r="AD180" i="1"/>
  <c r="AC180" i="1"/>
  <c r="R190" i="1"/>
  <c r="AB179" i="1"/>
  <c r="AS193" i="1"/>
  <c r="AT193" i="1" s="1"/>
  <c r="AL151" i="1"/>
  <c r="Q190" i="1"/>
  <c r="AK186" i="1"/>
  <c r="AL186" i="1"/>
  <c r="AL140" i="1"/>
  <c r="AS182" i="1"/>
  <c r="AT182" i="1" s="1"/>
  <c r="AK189" i="1"/>
  <c r="AK153" i="1"/>
  <c r="AL153" i="1" s="1"/>
  <c r="AK193" i="1"/>
  <c r="U187" i="1"/>
  <c r="T187" i="1"/>
  <c r="Q187" i="1"/>
  <c r="AT179" i="1"/>
  <c r="AL181" i="1"/>
  <c r="AK181" i="1"/>
  <c r="AN153" i="1"/>
  <c r="S190" i="1"/>
  <c r="X143" i="1"/>
  <c r="X185" i="1"/>
  <c r="U63" i="1"/>
  <c r="U59" i="1"/>
  <c r="U64" i="1"/>
  <c r="S185" i="1"/>
  <c r="Q185" i="1"/>
  <c r="M195" i="1"/>
  <c r="AB174" i="1"/>
  <c r="AC174" i="1"/>
  <c r="U116" i="1" l="1"/>
  <c r="W153" i="1"/>
  <c r="U119" i="1"/>
  <c r="U114" i="1"/>
  <c r="U115" i="1"/>
  <c r="U118" i="1"/>
  <c r="U117" i="1"/>
  <c r="O153" i="1"/>
  <c r="Q153" i="1"/>
  <c r="AS195" i="1"/>
  <c r="AT195" i="1" s="1"/>
  <c r="T195" i="1"/>
  <c r="R195" i="1"/>
  <c r="Q195" i="1"/>
  <c r="S195" i="1"/>
  <c r="AD185" i="1"/>
  <c r="AB185" i="1"/>
  <c r="AC185" i="1"/>
  <c r="X195" i="1"/>
  <c r="AL195" i="1"/>
  <c r="AC195" i="1" l="1"/>
  <c r="AB195" i="1"/>
  <c r="AD195" i="1"/>
  <c r="AM195" i="1"/>
</calcChain>
</file>

<file path=xl/sharedStrings.xml><?xml version="1.0" encoding="utf-8"?>
<sst xmlns="http://schemas.openxmlformats.org/spreadsheetml/2006/main" count="1081" uniqueCount="242">
  <si>
    <t>Parte 1: Descripción de los hechos</t>
  </si>
  <si>
    <t>1.1 Total de hechos ocurridos por año, mes y día a nivel nacional</t>
  </si>
  <si>
    <t>Fecha</t>
  </si>
  <si>
    <t>Hechos</t>
  </si>
  <si>
    <t>S/I</t>
  </si>
  <si>
    <t>1.2 Total de hechos ocurridos por año a nivel regional</t>
  </si>
  <si>
    <t>Región</t>
  </si>
  <si>
    <t>Total</t>
  </si>
  <si>
    <t>Arica y Parinacota</t>
  </si>
  <si>
    <t>Tarapacá</t>
  </si>
  <si>
    <t>Porcentaje</t>
  </si>
  <si>
    <t>Antofagasta</t>
  </si>
  <si>
    <t>Comuna</t>
  </si>
  <si>
    <t xml:space="preserve">Total </t>
  </si>
  <si>
    <t>Atacama</t>
  </si>
  <si>
    <t>Santiago</t>
  </si>
  <si>
    <t>Coquimbo</t>
  </si>
  <si>
    <t>Puente Alto</t>
  </si>
  <si>
    <t>Valparaíso</t>
  </si>
  <si>
    <t>Providencia</t>
  </si>
  <si>
    <t>Metropolitana</t>
  </si>
  <si>
    <t>Concepción</t>
  </si>
  <si>
    <t>Ohiggins</t>
  </si>
  <si>
    <t>San Bernardo</t>
  </si>
  <si>
    <t>Maule</t>
  </si>
  <si>
    <t>Ñuble</t>
  </si>
  <si>
    <t>O’Higgins</t>
  </si>
  <si>
    <t>Bío Bío</t>
  </si>
  <si>
    <t>Temuco</t>
  </si>
  <si>
    <t>Araucanía</t>
  </si>
  <si>
    <t>Viña del Mar</t>
  </si>
  <si>
    <t>Los Ríos</t>
  </si>
  <si>
    <t>Biobío</t>
  </si>
  <si>
    <t>Otras</t>
  </si>
  <si>
    <t>Los Lagos</t>
  </si>
  <si>
    <t>Aysén</t>
  </si>
  <si>
    <t>Magallanes</t>
  </si>
  <si>
    <t>Total general</t>
  </si>
  <si>
    <t>CN</t>
  </si>
  <si>
    <t>OCC</t>
  </si>
  <si>
    <t>OR</t>
  </si>
  <si>
    <t>SUR</t>
  </si>
  <si>
    <t>1.3 Proceso de hechos ocurridos por año</t>
  </si>
  <si>
    <t>Delitos</t>
  </si>
  <si>
    <t>Delito 1</t>
  </si>
  <si>
    <t>ABUSOS CONTRA PARTICULARES.ARTS. 255.</t>
  </si>
  <si>
    <t>APREMIO ILEG. CON VIOL., AB. SEX. AGRAV. OTROS (ART. 150 E 2)</t>
  </si>
  <si>
    <t>APREMIOS ILEG. COMETIDOS POR EMPL. PÚBLICOS. (ART. 150 D)</t>
  </si>
  <si>
    <t>APREMIOS ILEGÍTIMOS CON CUASIDELITO (ART. 150 E N° 3)</t>
  </si>
  <si>
    <t>HOMICIDIO</t>
  </si>
  <si>
    <t>LESIONES GRAVES</t>
  </si>
  <si>
    <t>LESIONES GRAVES GRAVÍSIMAS</t>
  </si>
  <si>
    <t>LESIONES LEVES</t>
  </si>
  <si>
    <t>LESIONES MENOS GRAVES</t>
  </si>
  <si>
    <t>MALTRATO CORPORAL A PERSONAS VULNERABLES ART 403 BIS INC 1°</t>
  </si>
  <si>
    <t>OTROS DELITOS CONTRA LAS PERSONAS</t>
  </si>
  <si>
    <t>OTROS HECHOS</t>
  </si>
  <si>
    <t>SIN DELITO</t>
  </si>
  <si>
    <t>SIN INFORMACIÓN</t>
  </si>
  <si>
    <t xml:space="preserve">Institución </t>
  </si>
  <si>
    <t>%</t>
  </si>
  <si>
    <t>Lugar de comisión</t>
  </si>
  <si>
    <t>TORTURA PARA ANULAR VOLUNTAD (ART. 150 A, INC. 4°)</t>
  </si>
  <si>
    <t>ARMADA</t>
  </si>
  <si>
    <t>CARRO POLICIAL</t>
  </si>
  <si>
    <t>TORTURAS COMETIDAS POR FUNCIONARIOS PÚBLICOS (150 A INC 1)</t>
  </si>
  <si>
    <t>CARABINEROS</t>
  </si>
  <si>
    <t>COMERCIO</t>
  </si>
  <si>
    <t>TORTURAS POR PARTICULARES AGENTES DEL ESTADO (150 A INC. 2)</t>
  </si>
  <si>
    <t>EJÉRCITO</t>
  </si>
  <si>
    <t>COMISARÍA/BRIGADA/RECINTO MILITAR</t>
  </si>
  <si>
    <t>TRATOS DEGRADANTES A PERSONAS VULNERABLES. ART. 403 TER.</t>
  </si>
  <si>
    <t>OTRA</t>
  </si>
  <si>
    <t>DOMICILIO VÍCTIMA</t>
  </si>
  <si>
    <t>TOTAL DELITO 1 2019</t>
  </si>
  <si>
    <t>PDI</t>
  </si>
  <si>
    <t>OTRO</t>
  </si>
  <si>
    <t>Delito 2</t>
  </si>
  <si>
    <t>ABUSO SEX. S/CONTAC MAYOR 14 MENOR 18 ART 366 QUAT INC 3,4,5</t>
  </si>
  <si>
    <t>TOTAL</t>
  </si>
  <si>
    <t>VÍA PÚBLICA</t>
  </si>
  <si>
    <t>APRMIO ILEG. CON VIOL., AB. SEX. AGRAV. OTROS (ART. 150 E 2)</t>
  </si>
  <si>
    <t>TORTURA CON CUASIDELITO (ART. 150 B N°3)</t>
  </si>
  <si>
    <t>TOTAL DELITO 2 2019</t>
  </si>
  <si>
    <t>RUIDOS MOLESTOS 495 Nº 1 CÓDIGO PENAL</t>
  </si>
  <si>
    <t>VIOLENCIA INNECESARIA ART. 330 N°2</t>
  </si>
  <si>
    <t>TOTAL DELITO 1 2020</t>
  </si>
  <si>
    <t>2019-2020</t>
  </si>
  <si>
    <t>Abusos contra particulares.arts. 255</t>
  </si>
  <si>
    <t>Apremio ileg. Con viol., ab. Sex. Agrav. Otros (art. 150 e 2)</t>
  </si>
  <si>
    <t>Apremios ileg. Cometidos por empl. Públicos. (art. 150 d)</t>
  </si>
  <si>
    <t>Apremios ilegítimos con cuasidelito (art. 150 e n° 3)</t>
  </si>
  <si>
    <t>Homicidio</t>
  </si>
  <si>
    <t>Lesiones graves</t>
  </si>
  <si>
    <t>Lesiones graves gravísimas</t>
  </si>
  <si>
    <t>Lesiones leves</t>
  </si>
  <si>
    <t>Lesiones menos graves</t>
  </si>
  <si>
    <t>Maltrato corporal a personas vulnerables art 403 bis inc 1°</t>
  </si>
  <si>
    <t>Otros delitos contra las personas</t>
  </si>
  <si>
    <t>Otros hechos</t>
  </si>
  <si>
    <t>Sin delito</t>
  </si>
  <si>
    <t>Sin información</t>
  </si>
  <si>
    <t>Tortura para anular voluntad (art. 150 a, inc. 4°)</t>
  </si>
  <si>
    <t>Torturas cometidas por funcionarios públicos (150 a inc 1)</t>
  </si>
  <si>
    <t>Torturas por particulares agentes del estado (150 a inc. 2)</t>
  </si>
  <si>
    <t>Tratos degradantes a personas vulnerables. Art. 403 ter.</t>
  </si>
  <si>
    <t>Violencia innecesaria art. 330 n°2</t>
  </si>
  <si>
    <t>TOTAL DELITO 1 2019-2020</t>
  </si>
  <si>
    <t>TOTAL DELITO 2 2019-2020</t>
  </si>
  <si>
    <t>Parte 2: Avance de las causas</t>
  </si>
  <si>
    <t>2.1 Total de causas por estado, tipo de término y tipo de salida por año y región</t>
  </si>
  <si>
    <t xml:space="preserve">Fiscalía </t>
  </si>
  <si>
    <t>Causas (RUC)</t>
  </si>
  <si>
    <t>Estado del caso (según recuento RUCs)</t>
  </si>
  <si>
    <t>Términos Aplicados</t>
  </si>
  <si>
    <t>Tipos de Término Aplicado (n y %)</t>
  </si>
  <si>
    <t>Tipos de Salida Aplicado (n y %)</t>
  </si>
  <si>
    <t>Total causas</t>
  </si>
  <si>
    <t>Formalizaciones</t>
  </si>
  <si>
    <t>Con algun imputado conocido</t>
  </si>
  <si>
    <t>Total de causas con imputado conocido</t>
  </si>
  <si>
    <t>Total de causas con imputado conocido con formalización</t>
  </si>
  <si>
    <t>Terminadas</t>
  </si>
  <si>
    <t>Vigentes</t>
  </si>
  <si>
    <t>Agrupación otro caso</t>
  </si>
  <si>
    <t>Archivo Provisional</t>
  </si>
  <si>
    <t>Decisión de no perseverar</t>
  </si>
  <si>
    <t>Otros términos</t>
  </si>
  <si>
    <t>Salida No Judicial</t>
  </si>
  <si>
    <t>Sí</t>
  </si>
  <si>
    <t>No (y perd)</t>
  </si>
  <si>
    <t>Si</t>
  </si>
  <si>
    <t>No</t>
  </si>
  <si>
    <t>Total causas formalizaciones</t>
  </si>
  <si>
    <t>Sin RUC</t>
  </si>
  <si>
    <t>Causas RUC</t>
  </si>
  <si>
    <t>Anulación Administrativa</t>
  </si>
  <si>
    <t>Facultad para no investigar/Incompentencia</t>
  </si>
  <si>
    <t>Facultad para no investigar</t>
  </si>
  <si>
    <t xml:space="preserve">Region </t>
  </si>
  <si>
    <t>Salida  Judicial</t>
  </si>
  <si>
    <t>Metropolitana*</t>
  </si>
  <si>
    <t>Maule*</t>
  </si>
  <si>
    <t>2019 - 2020</t>
  </si>
  <si>
    <t>Causas con algún imputado conocido</t>
  </si>
  <si>
    <t>Total de causas con algún imputado conocido</t>
  </si>
  <si>
    <t>Parte 3: Caracterización de Víctimas</t>
  </si>
  <si>
    <t xml:space="preserve">3.1 Cantidad y Tasa total (por cada 100.000) de víctimas por año </t>
  </si>
  <si>
    <t>Cantidad</t>
  </si>
  <si>
    <t>Tasa 2019</t>
  </si>
  <si>
    <t>3.2 Tasa (por cada 100.000) de víctimas por año en cada región (algunas víctimas se repiten por región y año)</t>
  </si>
  <si>
    <t>Cantidad de NNA Víctimas en región (Ids)</t>
  </si>
  <si>
    <t>Tasa (por cada 100.000)</t>
  </si>
  <si>
    <t>Población Referencia  (Estimaciones INE)</t>
  </si>
  <si>
    <t>Total (2019)</t>
  </si>
  <si>
    <t>3.2 Caracterización demográfica y edad</t>
  </si>
  <si>
    <t>Categoria</t>
  </si>
  <si>
    <t>Variable</t>
  </si>
  <si>
    <t>Sexo</t>
  </si>
  <si>
    <t>Hombre</t>
  </si>
  <si>
    <t>0 a 5</t>
  </si>
  <si>
    <t>Mujer</t>
  </si>
  <si>
    <t>6 a 10</t>
  </si>
  <si>
    <t>LGTBQI+</t>
  </si>
  <si>
    <t>10 a 13</t>
  </si>
  <si>
    <t>14 a 17</t>
  </si>
  <si>
    <t>Nacionalidad</t>
  </si>
  <si>
    <t>Argentina</t>
  </si>
  <si>
    <t>Pérdidos</t>
  </si>
  <si>
    <t>Colombia</t>
  </si>
  <si>
    <t>Perú</t>
  </si>
  <si>
    <t>Venezuela</t>
  </si>
  <si>
    <t>Chile</t>
  </si>
  <si>
    <t>Pueblo Originario</t>
  </si>
  <si>
    <t>Mapuche</t>
  </si>
  <si>
    <t xml:space="preserve">Causas RUC </t>
  </si>
  <si>
    <t>Regiones</t>
  </si>
  <si>
    <t>Total de causas</t>
  </si>
  <si>
    <t>Causas sin considerar reagrupaciones</t>
  </si>
  <si>
    <t>Total de causas sin considerar reagrupadas</t>
  </si>
  <si>
    <t>XV Región de Arica y Parinacota</t>
  </si>
  <si>
    <t>III Región de Atacama</t>
  </si>
  <si>
    <t>IV Región de Coquimbo</t>
  </si>
  <si>
    <t>V Región de Valparaíso</t>
  </si>
  <si>
    <t>REGION METROPOLITANA CENTRO NORTE</t>
  </si>
  <si>
    <t>REGION METROPOLITANA OCCIDENTE</t>
  </si>
  <si>
    <t>REGION METROPOLITANA ORIENTE</t>
  </si>
  <si>
    <t>REGION METROPOLITANA SUR</t>
  </si>
  <si>
    <t>VIII Región del Bio Bio</t>
  </si>
  <si>
    <t>IX Región de la Araucanía</t>
  </si>
  <si>
    <t>XIV Región de los Rios</t>
  </si>
  <si>
    <t>X Región de los Lagos</t>
  </si>
  <si>
    <t>XI Región Aysen del Gral. Carlos Ibañez del Campo</t>
  </si>
  <si>
    <t>XII Región de Magallanes y de la Antartica Chilena</t>
  </si>
  <si>
    <t>ABUSO SEX C/CONTACTO CORP. A MENOR DE 14 AÑOS ART 366 BIS</t>
  </si>
  <si>
    <t>AMENAZA CON ARMA (FALTA)  ART. 494 Nº4 CÓDIGO PENAL</t>
  </si>
  <si>
    <t>DAÑOS SIMPLES. ART. 487.                                 </t>
  </si>
  <si>
    <t>FALSIFICACIÓN O USO MALICIOSO DE DOC. PÚB. ART.193,194 Y 196</t>
  </si>
  <si>
    <t>OBSTRUCCIÓN A LA INVESTIGACIÓN. ART. 269 BIS.</t>
  </si>
  <si>
    <t>PRESUNTA DESGRACIA INFANTIL</t>
  </si>
  <si>
    <t>ULTRAJE PÚBLICO A LAS BUENAS COSTUMBRES. ART. 373.</t>
  </si>
  <si>
    <t>Imputado</t>
  </si>
  <si>
    <t>CONOCIDO</t>
  </si>
  <si>
    <t>NO CONOCIDO</t>
  </si>
  <si>
    <t>Imputado CONOCIDO</t>
  </si>
  <si>
    <t>Imputado NO CONOCIDO</t>
  </si>
  <si>
    <t>SUSPENDIDO</t>
  </si>
  <si>
    <t>TERMINADO</t>
  </si>
  <si>
    <t>VIGENTE</t>
  </si>
  <si>
    <t>OTROS TERMINOS</t>
  </si>
  <si>
    <t>SALIDA JUDICIAL</t>
  </si>
  <si>
    <t>SALIDA NO JUDICIAL</t>
  </si>
  <si>
    <t>medidas de protección</t>
  </si>
  <si>
    <t>NO TIENE</t>
  </si>
  <si>
    <t>TIENE</t>
  </si>
  <si>
    <t>Instrucción particular</t>
  </si>
  <si>
    <t>NO</t>
  </si>
  <si>
    <t>SI</t>
  </si>
  <si>
    <t>orden de investigar</t>
  </si>
  <si>
    <t>informe pericial</t>
  </si>
  <si>
    <t>formalización</t>
  </si>
  <si>
    <t>Declaración de víctima MP</t>
  </si>
  <si>
    <t>Declaración URAVIT</t>
  </si>
  <si>
    <t>Abuso sex c/contacto corp. A menor de 14 años art 366 bis</t>
  </si>
  <si>
    <t>Abusos contra particulares.arts. 255.</t>
  </si>
  <si>
    <t>Amenaza con arma (falta)  art. 494 nº4 código penal</t>
  </si>
  <si>
    <t>Daños simples. Art. 487.                                 </t>
  </si>
  <si>
    <t>Falsificación o uso malicioso de doc. Púb. Art.193,194 y 196</t>
  </si>
  <si>
    <t>Obstrucción a la investigación. Art. 269 bis.</t>
  </si>
  <si>
    <t>Presunta desgracia infantil</t>
  </si>
  <si>
    <t>Ultraje público a las buenas costumbres. Art. 373.</t>
  </si>
  <si>
    <t>MP autónoma</t>
  </si>
  <si>
    <t>MP cautelar</t>
  </si>
  <si>
    <t>(Las edades son más ya que mismas víctimas se repiten por año, región, y también hechos se repiten, lo que hace que haya más fechas)</t>
  </si>
  <si>
    <t>Casillas "Sin Información"</t>
  </si>
  <si>
    <t>Casillas SIN RUC</t>
  </si>
  <si>
    <t xml:space="preserve">Región </t>
  </si>
  <si>
    <t>* Hay diferencias, en Base entregada entre total de causas con terminos y el total de tipos de término. Para efectos de calculos de porcentaje se corrige en torno a esta</t>
  </si>
  <si>
    <t>Relaciones</t>
  </si>
  <si>
    <t>Total de causas activas</t>
  </si>
  <si>
    <t>Porcentaje de
causas general</t>
  </si>
  <si>
    <t>Porcentaje de
causas 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</si>
</sst>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bin"/>
      <family val="2"/>
    </font>
    <font>
      <b/>
      <sz val="11"/>
      <color theme="1"/>
      <name val="Cabin"/>
      <family val="2"/>
    </font>
    <font>
      <sz val="11"/>
      <color theme="1"/>
      <name val="Cabin"/>
      <family val="2"/>
    </font>
    <font>
      <b/>
      <i/>
      <sz val="11"/>
      <color theme="0"/>
      <name val="Cabin"/>
      <family val="2"/>
    </font>
    <font>
      <b/>
      <sz val="11"/>
      <color rgb="FF000000"/>
      <name val="Cabin"/>
      <family val="2"/>
    </font>
    <font>
      <sz val="11"/>
      <color rgb="FF000000"/>
      <name val="Cabin"/>
      <family val="2"/>
    </font>
    <font>
      <i/>
      <sz val="11"/>
      <color theme="1"/>
      <name val="Cabin"/>
      <family val="2"/>
    </font>
    <font>
      <b/>
      <i/>
      <sz val="11"/>
      <color theme="1"/>
      <name val="Cabin"/>
      <family val="2"/>
    </font>
    <font>
      <i/>
      <sz val="11"/>
      <color rgb="FF000000"/>
      <name val="Cabin"/>
      <family val="2"/>
    </font>
    <font>
      <b/>
      <sz val="9"/>
      <color theme="0"/>
      <name val="Cabin"/>
      <family val="2"/>
    </font>
    <font>
      <b/>
      <sz val="10"/>
      <color theme="0"/>
      <name val="Cabin"/>
      <family val="2"/>
    </font>
    <font>
      <sz val="8"/>
      <color theme="1"/>
      <name val="Cabin"/>
      <family val="2"/>
    </font>
    <font>
      <b/>
      <sz val="8"/>
      <color theme="0"/>
      <name val="Cabin"/>
      <family val="2"/>
    </font>
  </fonts>
  <fills count="1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4" fillId="0" borderId="0" xfId="0" applyFont="1"/>
    <xf numFmtId="0" fontId="2" fillId="4" borderId="2" xfId="0" applyFont="1" applyFill="1" applyBorder="1"/>
    <xf numFmtId="16" fontId="5" fillId="4" borderId="2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4" fillId="0" borderId="0" xfId="1" applyFont="1"/>
    <xf numFmtId="0" fontId="3" fillId="5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6" borderId="0" xfId="0" applyFont="1" applyFill="1"/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9" fontId="3" fillId="9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9" fontId="3" fillId="5" borderId="2" xfId="1" applyFont="1" applyFill="1" applyBorder="1" applyAlignment="1">
      <alignment horizontal="center"/>
    </xf>
    <xf numFmtId="0" fontId="3" fillId="0" borderId="1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4" fillId="11" borderId="9" xfId="0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/>
    </xf>
    <xf numFmtId="9" fontId="4" fillId="0" borderId="9" xfId="1" applyFont="1" applyBorder="1" applyAlignment="1">
      <alignment horizontal="center"/>
    </xf>
    <xf numFmtId="9" fontId="3" fillId="9" borderId="9" xfId="1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8" fillId="0" borderId="2" xfId="0" applyFont="1" applyBorder="1" applyAlignment="1">
      <alignment horizontal="center"/>
    </xf>
    <xf numFmtId="0" fontId="4" fillId="0" borderId="15" xfId="0" applyFont="1" applyBorder="1"/>
    <xf numFmtId="165" fontId="4" fillId="0" borderId="2" xfId="0" applyNumberFormat="1" applyFont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0" borderId="16" xfId="0" applyFont="1" applyBorder="1"/>
    <xf numFmtId="0" fontId="8" fillId="0" borderId="0" xfId="0" applyFont="1"/>
    <xf numFmtId="16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center"/>
    </xf>
    <xf numFmtId="9" fontId="3" fillId="13" borderId="2" xfId="1" applyFont="1" applyFill="1" applyBorder="1" applyAlignment="1">
      <alignment horizontal="center"/>
    </xf>
    <xf numFmtId="0" fontId="3" fillId="13" borderId="2" xfId="0" applyFont="1" applyFill="1" applyBorder="1"/>
    <xf numFmtId="0" fontId="3" fillId="13" borderId="2" xfId="0" applyFont="1" applyFill="1" applyBorder="1" applyAlignment="1">
      <alignment horizontal="left"/>
    </xf>
    <xf numFmtId="0" fontId="4" fillId="0" borderId="7" xfId="0" applyFont="1" applyBorder="1"/>
    <xf numFmtId="0" fontId="3" fillId="13" borderId="14" xfId="0" applyFont="1" applyFill="1" applyBorder="1" applyAlignment="1">
      <alignment horizontal="left"/>
    </xf>
    <xf numFmtId="9" fontId="4" fillId="0" borderId="18" xfId="1" applyFont="1" applyFill="1" applyBorder="1" applyAlignment="1"/>
    <xf numFmtId="9" fontId="4" fillId="0" borderId="16" xfId="1" applyFont="1" applyFill="1" applyBorder="1" applyAlignment="1"/>
    <xf numFmtId="0" fontId="2" fillId="11" borderId="2" xfId="0" applyFont="1" applyFill="1" applyBorder="1" applyAlignment="1">
      <alignment horizontal="center" vertical="center"/>
    </xf>
    <xf numFmtId="0" fontId="4" fillId="0" borderId="10" xfId="0" applyFont="1" applyBorder="1" applyAlignment="1"/>
    <xf numFmtId="9" fontId="4" fillId="0" borderId="2" xfId="1" applyFont="1" applyFill="1" applyBorder="1" applyAlignment="1">
      <alignment horizontal="center"/>
    </xf>
    <xf numFmtId="0" fontId="4" fillId="0" borderId="2" xfId="0" applyFont="1" applyFill="1" applyBorder="1"/>
    <xf numFmtId="0" fontId="12" fillId="10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9" fontId="3" fillId="9" borderId="2" xfId="1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4" fillId="0" borderId="0" xfId="0" applyFont="1" applyFill="1"/>
    <xf numFmtId="9" fontId="4" fillId="0" borderId="2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2" fillId="8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4" fillId="6" borderId="0" xfId="0" applyFont="1" applyFill="1" applyAlignment="1">
      <alignment horizontal="left"/>
    </xf>
    <xf numFmtId="0" fontId="3" fillId="9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13" borderId="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Total de hechos por fecha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[1]Tabla!$C$24:$AI$24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[1]Tabla!$C$23:$AI$23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86-4924-9A0D-3EDDB2D57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3095936"/>
        <c:axId val="2053098016"/>
      </c:barChart>
      <c:catAx>
        <c:axId val="20530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53098016"/>
        <c:crosses val="autoZero"/>
        <c:auto val="1"/>
        <c:lblAlgn val="ctr"/>
        <c:lblOffset val="100"/>
        <c:noMultiLvlLbl val="0"/>
      </c:catAx>
      <c:valAx>
        <c:axId val="20530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5309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50" b="0" i="0" baseline="0">
                <a:effectLst/>
              </a:rPr>
              <a:t>% de causas terminadas según tipo de término en causas 2020 </a:t>
            </a:r>
            <a:endParaRPr lang="es-CL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[1]Tabla!$AY$92:$BF$92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[1]Tabla!$AY$90:$BF$90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34-490F-8BFA-6BC9EE2FEF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9674591"/>
        <c:axId val="669675007"/>
      </c:barChart>
      <c:catAx>
        <c:axId val="66967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69675007"/>
        <c:crosses val="autoZero"/>
        <c:auto val="1"/>
        <c:lblAlgn val="ctr"/>
        <c:lblOffset val="100"/>
        <c:noMultiLvlLbl val="0"/>
      </c:catAx>
      <c:valAx>
        <c:axId val="66967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69674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[1]Tabla!$C$5:$CX$5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[1]Tabla!$C$3:$CX$4</c15:sqref>
                        </c15:formulaRef>
                      </c:ext>
                    </c:extLst>
                    <c:multiLvlStrCache>
                      <c:ptCount val="100"/>
                      <c:lvl>
                        <c:pt idx="0">
                          <c:v>#¡REF!</c:v>
                        </c:pt>
                        <c:pt idx="1">
                          <c:v>#¡REF!</c:v>
                        </c:pt>
                        <c:pt idx="2">
                          <c:v>#¡REF!</c:v>
                        </c:pt>
                        <c:pt idx="3">
                          <c:v>#¡REF!</c:v>
                        </c:pt>
                        <c:pt idx="4">
                          <c:v>#¡REF!</c:v>
                        </c:pt>
                        <c:pt idx="5">
                          <c:v>#¡REF!</c:v>
                        </c:pt>
                        <c:pt idx="6">
                          <c:v>#¡REF!</c:v>
                        </c:pt>
                        <c:pt idx="7">
                          <c:v>#¡REF!</c:v>
                        </c:pt>
                        <c:pt idx="8">
                          <c:v>#¡REF!</c:v>
                        </c:pt>
                        <c:pt idx="9">
                          <c:v>#¡REF!</c:v>
                        </c:pt>
                        <c:pt idx="10">
                          <c:v>#¡REF!</c:v>
                        </c:pt>
                        <c:pt idx="11">
                          <c:v>#¡REF!</c:v>
                        </c:pt>
                        <c:pt idx="12">
                          <c:v>#¡REF!</c:v>
                        </c:pt>
                        <c:pt idx="13">
                          <c:v>#¡REF!</c:v>
                        </c:pt>
                        <c:pt idx="14">
                          <c:v>#¡REF!</c:v>
                        </c:pt>
                        <c:pt idx="15">
                          <c:v>#¡REF!</c:v>
                        </c:pt>
                        <c:pt idx="16">
                          <c:v>#¡REF!</c:v>
                        </c:pt>
                        <c:pt idx="17">
                          <c:v>#¡REF!</c:v>
                        </c:pt>
                        <c:pt idx="18">
                          <c:v>#¡REF!</c:v>
                        </c:pt>
                        <c:pt idx="19">
                          <c:v>#¡REF!</c:v>
                        </c:pt>
                        <c:pt idx="20">
                          <c:v>#¡REF!</c:v>
                        </c:pt>
                        <c:pt idx="21">
                          <c:v>#¡REF!</c:v>
                        </c:pt>
                        <c:pt idx="22">
                          <c:v>#¡REF!</c:v>
                        </c:pt>
                        <c:pt idx="23">
                          <c:v>#¡REF!</c:v>
                        </c:pt>
                        <c:pt idx="24">
                          <c:v>#¡REF!</c:v>
                        </c:pt>
                        <c:pt idx="25">
                          <c:v>#¡REF!</c:v>
                        </c:pt>
                        <c:pt idx="26">
                          <c:v>#¡REF!</c:v>
                        </c:pt>
                        <c:pt idx="27">
                          <c:v>#¡REF!</c:v>
                        </c:pt>
                        <c:pt idx="28">
                          <c:v>#¡REF!</c:v>
                        </c:pt>
                        <c:pt idx="29">
                          <c:v>#¡REF!</c:v>
                        </c:pt>
                        <c:pt idx="30">
                          <c:v>#¡REF!</c:v>
                        </c:pt>
                        <c:pt idx="31">
                          <c:v>#¡REF!</c:v>
                        </c:pt>
                        <c:pt idx="32">
                          <c:v>#¡REF!</c:v>
                        </c:pt>
                        <c:pt idx="33">
                          <c:v>#¡REF!</c:v>
                        </c:pt>
                        <c:pt idx="34">
                          <c:v>#¡REF!</c:v>
                        </c:pt>
                        <c:pt idx="35">
                          <c:v>#¡REF!</c:v>
                        </c:pt>
                        <c:pt idx="36">
                          <c:v>#¡REF!</c:v>
                        </c:pt>
                        <c:pt idx="37">
                          <c:v>#¡REF!</c:v>
                        </c:pt>
                        <c:pt idx="38">
                          <c:v>#¡REF!</c:v>
                        </c:pt>
                        <c:pt idx="39">
                          <c:v>#¡REF!</c:v>
                        </c:pt>
                        <c:pt idx="40">
                          <c:v>#¡REF!</c:v>
                        </c:pt>
                        <c:pt idx="41">
                          <c:v>#¡REF!</c:v>
                        </c:pt>
                        <c:pt idx="42">
                          <c:v>#¡REF!</c:v>
                        </c:pt>
                        <c:pt idx="43">
                          <c:v>#¡REF!</c:v>
                        </c:pt>
                        <c:pt idx="44">
                          <c:v>#¡REF!</c:v>
                        </c:pt>
                        <c:pt idx="45">
                          <c:v>#¡REF!</c:v>
                        </c:pt>
                        <c:pt idx="46">
                          <c:v>#¡REF!</c:v>
                        </c:pt>
                        <c:pt idx="47">
                          <c:v>#¡REF!</c:v>
                        </c:pt>
                        <c:pt idx="48">
                          <c:v>#¡REF!</c:v>
                        </c:pt>
                        <c:pt idx="49">
                          <c:v>#¡REF!</c:v>
                        </c:pt>
                        <c:pt idx="50">
                          <c:v>#¡REF!</c:v>
                        </c:pt>
                        <c:pt idx="51">
                          <c:v>#¡REF!</c:v>
                        </c:pt>
                        <c:pt idx="52">
                          <c:v>#¡REF!</c:v>
                        </c:pt>
                        <c:pt idx="53">
                          <c:v>#¡REF!</c:v>
                        </c:pt>
                        <c:pt idx="54">
                          <c:v>#¡REF!</c:v>
                        </c:pt>
                        <c:pt idx="55">
                          <c:v>#¡REF!</c:v>
                        </c:pt>
                        <c:pt idx="56">
                          <c:v>#¡REF!</c:v>
                        </c:pt>
                        <c:pt idx="57">
                          <c:v>#¡REF!</c:v>
                        </c:pt>
                        <c:pt idx="58">
                          <c:v>#¡REF!</c:v>
                        </c:pt>
                        <c:pt idx="59">
                          <c:v>#¡REF!</c:v>
                        </c:pt>
                        <c:pt idx="60">
                          <c:v>#¡REF!</c:v>
                        </c:pt>
                        <c:pt idx="61">
                          <c:v>#¡REF!</c:v>
                        </c:pt>
                        <c:pt idx="62">
                          <c:v>#¡REF!</c:v>
                        </c:pt>
                        <c:pt idx="63">
                          <c:v>#¡REF!</c:v>
                        </c:pt>
                        <c:pt idx="64">
                          <c:v>#¡REF!</c:v>
                        </c:pt>
                        <c:pt idx="65">
                          <c:v>#¡REF!</c:v>
                        </c:pt>
                        <c:pt idx="66">
                          <c:v>#¡REF!</c:v>
                        </c:pt>
                        <c:pt idx="67">
                          <c:v>#¡REF!</c:v>
                        </c:pt>
                        <c:pt idx="68">
                          <c:v>#¡REF!</c:v>
                        </c:pt>
                        <c:pt idx="69">
                          <c:v>#¡REF!</c:v>
                        </c:pt>
                        <c:pt idx="70">
                          <c:v>#¡REF!</c:v>
                        </c:pt>
                        <c:pt idx="71">
                          <c:v>#¡REF!</c:v>
                        </c:pt>
                        <c:pt idx="72">
                          <c:v>#¡REF!</c:v>
                        </c:pt>
                        <c:pt idx="73">
                          <c:v>#¡REF!</c:v>
                        </c:pt>
                        <c:pt idx="74">
                          <c:v>#¡REF!</c:v>
                        </c:pt>
                        <c:pt idx="75">
                          <c:v>#¡REF!</c:v>
                        </c:pt>
                        <c:pt idx="76">
                          <c:v>#¡REF!</c:v>
                        </c:pt>
                        <c:pt idx="77">
                          <c:v>#¡REF!</c:v>
                        </c:pt>
                        <c:pt idx="78">
                          <c:v>#¡REF!</c:v>
                        </c:pt>
                        <c:pt idx="79">
                          <c:v>#¡REF!</c:v>
                        </c:pt>
                        <c:pt idx="80">
                          <c:v>#¡REF!</c:v>
                        </c:pt>
                        <c:pt idx="81">
                          <c:v>#¡REF!</c:v>
                        </c:pt>
                        <c:pt idx="82">
                          <c:v>#¡REF!</c:v>
                        </c:pt>
                        <c:pt idx="83">
                          <c:v>#¡REF!</c:v>
                        </c:pt>
                        <c:pt idx="84">
                          <c:v>#¡REF!</c:v>
                        </c:pt>
                        <c:pt idx="85">
                          <c:v>#¡REF!</c:v>
                        </c:pt>
                        <c:pt idx="86">
                          <c:v>#¡REF!</c:v>
                        </c:pt>
                        <c:pt idx="87">
                          <c:v>#¡REF!</c:v>
                        </c:pt>
                        <c:pt idx="88">
                          <c:v>#¡REF!</c:v>
                        </c:pt>
                        <c:pt idx="89">
                          <c:v>#¡REF!</c:v>
                        </c:pt>
                        <c:pt idx="90">
                          <c:v>#¡REF!</c:v>
                        </c:pt>
                        <c:pt idx="91">
                          <c:v>#¡REF!</c:v>
                        </c:pt>
                        <c:pt idx="92">
                          <c:v>#¡REF!</c:v>
                        </c:pt>
                        <c:pt idx="93">
                          <c:v>#¡REF!</c:v>
                        </c:pt>
                        <c:pt idx="94">
                          <c:v>#¡REF!</c:v>
                        </c:pt>
                        <c:pt idx="95">
                          <c:v>#¡REF!</c:v>
                        </c:pt>
                        <c:pt idx="96">
                          <c:v>#¡REF!</c:v>
                        </c:pt>
                        <c:pt idx="97">
                          <c:v>#¡REF!</c:v>
                        </c:pt>
                        <c:pt idx="98">
                          <c:v>#¡REF!</c:v>
                        </c:pt>
                        <c:pt idx="99">
                          <c:v>#¡REF!</c:v>
                        </c:pt>
                      </c:lvl>
                      <c:lvl>
                        <c:pt idx="0">
                          <c:v>#¡REF!</c:v>
                        </c:pt>
                        <c:pt idx="1">
                          <c:v>#¡REF!</c:v>
                        </c:pt>
                        <c:pt idx="2">
                          <c:v>#¡REF!</c:v>
                        </c:pt>
                        <c:pt idx="3">
                          <c:v>#¡REF!</c:v>
                        </c:pt>
                        <c:pt idx="4">
                          <c:v>#¡REF!</c:v>
                        </c:pt>
                        <c:pt idx="5">
                          <c:v>#¡REF!</c:v>
                        </c:pt>
                        <c:pt idx="6">
                          <c:v>#¡REF!</c:v>
                        </c:pt>
                        <c:pt idx="7">
                          <c:v>#¡REF!</c:v>
                        </c:pt>
                        <c:pt idx="8">
                          <c:v>#¡REF!</c:v>
                        </c:pt>
                        <c:pt idx="9">
                          <c:v>#¡REF!</c:v>
                        </c:pt>
                        <c:pt idx="10">
                          <c:v>#¡REF!</c:v>
                        </c:pt>
                        <c:pt idx="11">
                          <c:v>#¡REF!</c:v>
                        </c:pt>
                        <c:pt idx="12">
                          <c:v>#¡REF!</c:v>
                        </c:pt>
                        <c:pt idx="13">
                          <c:v>#¡REF!</c:v>
                        </c:pt>
                        <c:pt idx="14">
                          <c:v>#¡REF!</c:v>
                        </c:pt>
                        <c:pt idx="15">
                          <c:v>#¡REF!</c:v>
                        </c:pt>
                        <c:pt idx="16">
                          <c:v>#¡REF!</c:v>
                        </c:pt>
                        <c:pt idx="17">
                          <c:v>#¡REF!</c:v>
                        </c:pt>
                        <c:pt idx="18">
                          <c:v>#¡REF!</c:v>
                        </c:pt>
                        <c:pt idx="19">
                          <c:v>#¡REF!</c:v>
                        </c:pt>
                        <c:pt idx="20">
                          <c:v>#¡REF!</c:v>
                        </c:pt>
                        <c:pt idx="21">
                          <c:v>#¡REF!</c:v>
                        </c:pt>
                        <c:pt idx="22">
                          <c:v>#¡REF!</c:v>
                        </c:pt>
                        <c:pt idx="23">
                          <c:v>#¡REF!</c:v>
                        </c:pt>
                        <c:pt idx="24">
                          <c:v>#¡REF!</c:v>
                        </c:pt>
                        <c:pt idx="25">
                          <c:v>#¡REF!</c:v>
                        </c:pt>
                        <c:pt idx="26">
                          <c:v>#¡REF!</c:v>
                        </c:pt>
                        <c:pt idx="27">
                          <c:v>#¡REF!</c:v>
                        </c:pt>
                        <c:pt idx="28">
                          <c:v>#¡REF!</c:v>
                        </c:pt>
                        <c:pt idx="29">
                          <c:v>#¡REF!</c:v>
                        </c:pt>
                        <c:pt idx="30">
                          <c:v>#¡REF!</c:v>
                        </c:pt>
                        <c:pt idx="31">
                          <c:v>#¡REF!</c:v>
                        </c:pt>
                        <c:pt idx="32">
                          <c:v>#¡REF!</c:v>
                        </c:pt>
                        <c:pt idx="33">
                          <c:v>#¡REF!</c:v>
                        </c:pt>
                        <c:pt idx="34">
                          <c:v>#¡REF!</c:v>
                        </c:pt>
                        <c:pt idx="35">
                          <c:v>#¡REF!</c:v>
                        </c:pt>
                        <c:pt idx="36">
                          <c:v>#¡REF!</c:v>
                        </c:pt>
                        <c:pt idx="37">
                          <c:v>#¡REF!</c:v>
                        </c:pt>
                        <c:pt idx="38">
                          <c:v>#¡REF!</c:v>
                        </c:pt>
                        <c:pt idx="39">
                          <c:v>#¡REF!</c:v>
                        </c:pt>
                        <c:pt idx="40">
                          <c:v>#¡REF!</c:v>
                        </c:pt>
                        <c:pt idx="41">
                          <c:v>#¡REF!</c:v>
                        </c:pt>
                        <c:pt idx="42">
                          <c:v>#¡REF!</c:v>
                        </c:pt>
                        <c:pt idx="43">
                          <c:v>#¡REF!</c:v>
                        </c:pt>
                        <c:pt idx="44">
                          <c:v>#¡REF!</c:v>
                        </c:pt>
                        <c:pt idx="45">
                          <c:v>#¡REF!</c:v>
                        </c:pt>
                        <c:pt idx="46">
                          <c:v>#¡REF!</c:v>
                        </c:pt>
                        <c:pt idx="47">
                          <c:v>#¡REF!</c:v>
                        </c:pt>
                        <c:pt idx="48">
                          <c:v>#¡REF!</c:v>
                        </c:pt>
                        <c:pt idx="49">
                          <c:v>#¡REF!</c:v>
                        </c:pt>
                        <c:pt idx="50">
                          <c:v>#¡REF!</c:v>
                        </c:pt>
                        <c:pt idx="51">
                          <c:v>#¡REF!</c:v>
                        </c:pt>
                        <c:pt idx="52">
                          <c:v>#¡REF!</c:v>
                        </c:pt>
                        <c:pt idx="53">
                          <c:v>#¡REF!</c:v>
                        </c:pt>
                        <c:pt idx="54">
                          <c:v>#¡REF!</c:v>
                        </c:pt>
                        <c:pt idx="55">
                          <c:v>#¡REF!</c:v>
                        </c:pt>
                        <c:pt idx="56">
                          <c:v>#¡REF!</c:v>
                        </c:pt>
                        <c:pt idx="57">
                          <c:v>#¡REF!</c:v>
                        </c:pt>
                        <c:pt idx="58">
                          <c:v>#¡REF!</c:v>
                        </c:pt>
                        <c:pt idx="59">
                          <c:v>#¡REF!</c:v>
                        </c:pt>
                        <c:pt idx="60">
                          <c:v>#¡REF!</c:v>
                        </c:pt>
                        <c:pt idx="61">
                          <c:v>#¡REF!</c:v>
                        </c:pt>
                        <c:pt idx="62">
                          <c:v>#¡REF!</c:v>
                        </c:pt>
                        <c:pt idx="63">
                          <c:v>#¡REF!</c:v>
                        </c:pt>
                        <c:pt idx="64">
                          <c:v>#¡REF!</c:v>
                        </c:pt>
                        <c:pt idx="65">
                          <c:v>#¡REF!</c:v>
                        </c:pt>
                        <c:pt idx="66">
                          <c:v>#¡REF!</c:v>
                        </c:pt>
                        <c:pt idx="67">
                          <c:v>#¡REF!</c:v>
                        </c:pt>
                        <c:pt idx="68">
                          <c:v>#¡REF!</c:v>
                        </c:pt>
                        <c:pt idx="69">
                          <c:v>#¡REF!</c:v>
                        </c:pt>
                        <c:pt idx="70">
                          <c:v>#¡REF!</c:v>
                        </c:pt>
                        <c:pt idx="71">
                          <c:v>#¡REF!</c:v>
                        </c:pt>
                        <c:pt idx="72">
                          <c:v>#¡REF!</c:v>
                        </c:pt>
                        <c:pt idx="73">
                          <c:v>#¡REF!</c:v>
                        </c:pt>
                        <c:pt idx="74">
                          <c:v>#¡REF!</c:v>
                        </c:pt>
                        <c:pt idx="75">
                          <c:v>#¡REF!</c:v>
                        </c:pt>
                        <c:pt idx="76">
                          <c:v>#¡REF!</c:v>
                        </c:pt>
                        <c:pt idx="77">
                          <c:v>#¡REF!</c:v>
                        </c:pt>
                        <c:pt idx="78">
                          <c:v>#¡REF!</c:v>
                        </c:pt>
                        <c:pt idx="79">
                          <c:v>#¡REF!</c:v>
                        </c:pt>
                        <c:pt idx="80">
                          <c:v>#¡REF!</c:v>
                        </c:pt>
                        <c:pt idx="81">
                          <c:v>#¡REF!</c:v>
                        </c:pt>
                        <c:pt idx="82">
                          <c:v>#¡REF!</c:v>
                        </c:pt>
                        <c:pt idx="83">
                          <c:v>#¡REF!</c:v>
                        </c:pt>
                        <c:pt idx="84">
                          <c:v>#¡REF!</c:v>
                        </c:pt>
                        <c:pt idx="85">
                          <c:v>#¡REF!</c:v>
                        </c:pt>
                        <c:pt idx="86">
                          <c:v>#¡REF!</c:v>
                        </c:pt>
                        <c:pt idx="87">
                          <c:v>#¡REF!</c:v>
                        </c:pt>
                        <c:pt idx="88">
                          <c:v>#¡REF!</c:v>
                        </c:pt>
                        <c:pt idx="89">
                          <c:v>#¡REF!</c:v>
                        </c:pt>
                        <c:pt idx="90">
                          <c:v>#¡REF!</c:v>
                        </c:pt>
                        <c:pt idx="91">
                          <c:v>#¡REF!</c:v>
                        </c:pt>
                        <c:pt idx="92">
                          <c:v>#¡REF!</c:v>
                        </c:pt>
                        <c:pt idx="93">
                          <c:v>#¡REF!</c:v>
                        </c:pt>
                        <c:pt idx="94">
                          <c:v>#¡REF!</c:v>
                        </c:pt>
                        <c:pt idx="95">
                          <c:v>#¡REF!</c:v>
                        </c:pt>
                        <c:pt idx="96">
                          <c:v>#¡REF!</c:v>
                        </c:pt>
                        <c:pt idx="97">
                          <c:v>#¡REF!</c:v>
                        </c:pt>
                        <c:pt idx="98">
                          <c:v>#¡REF!</c:v>
                        </c:pt>
                        <c:pt idx="99">
                          <c:v>#¡REF!</c:v>
                        </c:pt>
                      </c:lvl>
                    </c:multiLvlStrCache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802-47C5-B46D-26B7596E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616543"/>
        <c:axId val="102624447"/>
      </c:barChart>
      <c:catAx>
        <c:axId val="102616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2624447"/>
        <c:crosses val="autoZero"/>
        <c:auto val="1"/>
        <c:lblAlgn val="ctr"/>
        <c:lblOffset val="100"/>
        <c:noMultiLvlLbl val="0"/>
      </c:catAx>
      <c:valAx>
        <c:axId val="10262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26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emf"/><Relationship Id="rId5" Type="http://schemas.openxmlformats.org/officeDocument/2006/relationships/image" Target="../media/image2.sv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12</xdr:row>
      <xdr:rowOff>52386</xdr:rowOff>
    </xdr:from>
    <xdr:to>
      <xdr:col>20</xdr:col>
      <xdr:colOff>1092200</xdr:colOff>
      <xdr:row>15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080E0A5-A4B8-4C51-B5AE-C3C9367B9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295275</xdr:colOff>
      <xdr:row>56</xdr:row>
      <xdr:rowOff>95250</xdr:rowOff>
    </xdr:from>
    <xdr:to>
      <xdr:col>14</xdr:col>
      <xdr:colOff>238125</xdr:colOff>
      <xdr:row>62</xdr:row>
      <xdr:rowOff>0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731DA56C-DC15-46B2-9AEC-1B8E84B4D94C}"/>
            </a:ext>
          </a:extLst>
        </xdr:cNvPr>
        <xdr:cNvSpPr/>
      </xdr:nvSpPr>
      <xdr:spPr>
        <a:xfrm>
          <a:off x="10842625" y="12680950"/>
          <a:ext cx="1111250" cy="1009650"/>
        </a:xfrm>
        <a:custGeom>
          <a:avLst/>
          <a:gdLst>
            <a:gd name="connsiteX0" fmla="*/ 0 w 1111250"/>
            <a:gd name="connsiteY0" fmla="*/ 252413 h 1009650"/>
            <a:gd name="connsiteX1" fmla="*/ 606425 w 1111250"/>
            <a:gd name="connsiteY1" fmla="*/ 252413 h 1009650"/>
            <a:gd name="connsiteX2" fmla="*/ 606425 w 1111250"/>
            <a:gd name="connsiteY2" fmla="*/ 0 h 1009650"/>
            <a:gd name="connsiteX3" fmla="*/ 848741 w 1111250"/>
            <a:gd name="connsiteY3" fmla="*/ 242316 h 1009650"/>
            <a:gd name="connsiteX4" fmla="*/ 1111250 w 1111250"/>
            <a:gd name="connsiteY4" fmla="*/ 504825 h 1009650"/>
            <a:gd name="connsiteX5" fmla="*/ 858838 w 1111250"/>
            <a:gd name="connsiteY5" fmla="*/ 757238 h 1009650"/>
            <a:gd name="connsiteX6" fmla="*/ 606425 w 1111250"/>
            <a:gd name="connsiteY6" fmla="*/ 1009650 h 1009650"/>
            <a:gd name="connsiteX7" fmla="*/ 606425 w 1111250"/>
            <a:gd name="connsiteY7" fmla="*/ 757238 h 1009650"/>
            <a:gd name="connsiteX8" fmla="*/ 0 w 1111250"/>
            <a:gd name="connsiteY8" fmla="*/ 757238 h 1009650"/>
            <a:gd name="connsiteX9" fmla="*/ 0 w 1111250"/>
            <a:gd name="connsiteY9" fmla="*/ 252413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111250" h="1009650" fill="none" extrusionOk="0">
              <a:moveTo>
                <a:pt x="0" y="252413"/>
              </a:moveTo>
              <a:cubicBezTo>
                <a:pt x="129613" y="244283"/>
                <a:pt x="303243" y="261448"/>
                <a:pt x="606425" y="252413"/>
              </a:cubicBezTo>
              <a:cubicBezTo>
                <a:pt x="600679" y="184367"/>
                <a:pt x="594666" y="56923"/>
                <a:pt x="606425" y="0"/>
              </a:cubicBezTo>
              <a:cubicBezTo>
                <a:pt x="708057" y="100106"/>
                <a:pt x="778703" y="164190"/>
                <a:pt x="848741" y="242316"/>
              </a:cubicBezTo>
              <a:cubicBezTo>
                <a:pt x="918779" y="320442"/>
                <a:pt x="1000275" y="375976"/>
                <a:pt x="1111250" y="504825"/>
              </a:cubicBezTo>
              <a:cubicBezTo>
                <a:pt x="997273" y="599385"/>
                <a:pt x="956314" y="667339"/>
                <a:pt x="858838" y="757238"/>
              </a:cubicBezTo>
              <a:cubicBezTo>
                <a:pt x="761361" y="847137"/>
                <a:pt x="681773" y="914317"/>
                <a:pt x="606425" y="1009650"/>
              </a:cubicBezTo>
              <a:cubicBezTo>
                <a:pt x="616898" y="939238"/>
                <a:pt x="605698" y="871085"/>
                <a:pt x="606425" y="757238"/>
              </a:cubicBezTo>
              <a:cubicBezTo>
                <a:pt x="405118" y="767019"/>
                <a:pt x="274346" y="731019"/>
                <a:pt x="0" y="757238"/>
              </a:cubicBezTo>
              <a:cubicBezTo>
                <a:pt x="-8332" y="625462"/>
                <a:pt x="-19619" y="414266"/>
                <a:pt x="0" y="252413"/>
              </a:cubicBezTo>
              <a:close/>
            </a:path>
            <a:path w="1111250" h="1009650" stroke="0" extrusionOk="0">
              <a:moveTo>
                <a:pt x="0" y="252413"/>
              </a:moveTo>
              <a:cubicBezTo>
                <a:pt x="296349" y="257527"/>
                <a:pt x="412005" y="268475"/>
                <a:pt x="606425" y="252413"/>
              </a:cubicBezTo>
              <a:cubicBezTo>
                <a:pt x="614924" y="186752"/>
                <a:pt x="605173" y="61172"/>
                <a:pt x="606425" y="0"/>
              </a:cubicBezTo>
              <a:cubicBezTo>
                <a:pt x="704127" y="115739"/>
                <a:pt x="784932" y="176337"/>
                <a:pt x="853789" y="247364"/>
              </a:cubicBezTo>
              <a:cubicBezTo>
                <a:pt x="922646" y="318391"/>
                <a:pt x="981982" y="393685"/>
                <a:pt x="1111250" y="504825"/>
              </a:cubicBezTo>
              <a:cubicBezTo>
                <a:pt x="1065109" y="559234"/>
                <a:pt x="962582" y="674225"/>
                <a:pt x="863886" y="752189"/>
              </a:cubicBezTo>
              <a:cubicBezTo>
                <a:pt x="765190" y="830153"/>
                <a:pt x="691901" y="922615"/>
                <a:pt x="606425" y="1009650"/>
              </a:cubicBezTo>
              <a:cubicBezTo>
                <a:pt x="601116" y="912029"/>
                <a:pt x="607863" y="845964"/>
                <a:pt x="606425" y="757238"/>
              </a:cubicBezTo>
              <a:cubicBezTo>
                <a:pt x="443815" y="741588"/>
                <a:pt x="203207" y="733004"/>
                <a:pt x="0" y="757238"/>
              </a:cubicBezTo>
              <a:cubicBezTo>
                <a:pt x="396" y="592331"/>
                <a:pt x="-452" y="371506"/>
                <a:pt x="0" y="252413"/>
              </a:cubicBezTo>
              <a:close/>
            </a:path>
          </a:pathLst>
        </a:custGeom>
        <a:solidFill>
          <a:srgbClr val="92D050"/>
        </a:solidFill>
        <a:ln>
          <a:solidFill>
            <a:schemeClr val="tx1">
              <a:lumMod val="75000"/>
              <a:lumOff val="25000"/>
            </a:schemeClr>
          </a:solidFill>
          <a:extLst>
            <a:ext uri="{C807C97D-BFC1-408E-A445-0C87EB9F89A2}">
              <ask:lineSketchStyleProps xmlns:ask="http://schemas.microsoft.com/office/drawing/2018/sketchyshapes" sd="572219375">
                <a:prstGeom prst="rightArrow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323850</xdr:colOff>
      <xdr:row>83</xdr:row>
      <xdr:rowOff>47625</xdr:rowOff>
    </xdr:from>
    <xdr:to>
      <xdr:col>14</xdr:col>
      <xdr:colOff>266700</xdr:colOff>
      <xdr:row>88</xdr:row>
      <xdr:rowOff>142875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16932C62-6B24-4F1C-8013-CA285710F37E}"/>
            </a:ext>
          </a:extLst>
        </xdr:cNvPr>
        <xdr:cNvSpPr/>
      </xdr:nvSpPr>
      <xdr:spPr>
        <a:xfrm>
          <a:off x="10871200" y="17611725"/>
          <a:ext cx="1111250" cy="1016000"/>
        </a:xfrm>
        <a:custGeom>
          <a:avLst/>
          <a:gdLst>
            <a:gd name="connsiteX0" fmla="*/ 0 w 1111250"/>
            <a:gd name="connsiteY0" fmla="*/ 254000 h 1016000"/>
            <a:gd name="connsiteX1" fmla="*/ 603250 w 1111250"/>
            <a:gd name="connsiteY1" fmla="*/ 254000 h 1016000"/>
            <a:gd name="connsiteX2" fmla="*/ 603250 w 1111250"/>
            <a:gd name="connsiteY2" fmla="*/ 0 h 1016000"/>
            <a:gd name="connsiteX3" fmla="*/ 847090 w 1111250"/>
            <a:gd name="connsiteY3" fmla="*/ 243840 h 1016000"/>
            <a:gd name="connsiteX4" fmla="*/ 1111250 w 1111250"/>
            <a:gd name="connsiteY4" fmla="*/ 508000 h 1016000"/>
            <a:gd name="connsiteX5" fmla="*/ 857250 w 1111250"/>
            <a:gd name="connsiteY5" fmla="*/ 762000 h 1016000"/>
            <a:gd name="connsiteX6" fmla="*/ 603250 w 1111250"/>
            <a:gd name="connsiteY6" fmla="*/ 1016000 h 1016000"/>
            <a:gd name="connsiteX7" fmla="*/ 603250 w 1111250"/>
            <a:gd name="connsiteY7" fmla="*/ 762000 h 1016000"/>
            <a:gd name="connsiteX8" fmla="*/ 0 w 1111250"/>
            <a:gd name="connsiteY8" fmla="*/ 762000 h 1016000"/>
            <a:gd name="connsiteX9" fmla="*/ 0 w 1111250"/>
            <a:gd name="connsiteY9" fmla="*/ 254000 h 101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111250" h="1016000" fill="none" extrusionOk="0">
              <a:moveTo>
                <a:pt x="0" y="254000"/>
              </a:moveTo>
              <a:cubicBezTo>
                <a:pt x="175577" y="258094"/>
                <a:pt x="409261" y="225412"/>
                <a:pt x="603250" y="254000"/>
              </a:cubicBezTo>
              <a:cubicBezTo>
                <a:pt x="591658" y="146165"/>
                <a:pt x="592070" y="94168"/>
                <a:pt x="603250" y="0"/>
              </a:cubicBezTo>
              <a:cubicBezTo>
                <a:pt x="647066" y="59817"/>
                <a:pt x="722783" y="131714"/>
                <a:pt x="847090" y="243840"/>
              </a:cubicBezTo>
              <a:cubicBezTo>
                <a:pt x="971397" y="355966"/>
                <a:pt x="1051127" y="434791"/>
                <a:pt x="1111250" y="508000"/>
              </a:cubicBezTo>
              <a:cubicBezTo>
                <a:pt x="1029257" y="567876"/>
                <a:pt x="915554" y="698097"/>
                <a:pt x="857250" y="762000"/>
              </a:cubicBezTo>
              <a:cubicBezTo>
                <a:pt x="798946" y="825903"/>
                <a:pt x="697858" y="912678"/>
                <a:pt x="603250" y="1016000"/>
              </a:cubicBezTo>
              <a:cubicBezTo>
                <a:pt x="591062" y="932296"/>
                <a:pt x="592056" y="883232"/>
                <a:pt x="603250" y="762000"/>
              </a:cubicBezTo>
              <a:cubicBezTo>
                <a:pt x="477858" y="753843"/>
                <a:pt x="215724" y="748958"/>
                <a:pt x="0" y="762000"/>
              </a:cubicBezTo>
              <a:cubicBezTo>
                <a:pt x="20402" y="521818"/>
                <a:pt x="12290" y="445955"/>
                <a:pt x="0" y="254000"/>
              </a:cubicBezTo>
              <a:close/>
            </a:path>
            <a:path w="1111250" h="1016000" stroke="0" extrusionOk="0">
              <a:moveTo>
                <a:pt x="0" y="254000"/>
              </a:moveTo>
              <a:cubicBezTo>
                <a:pt x="198533" y="272608"/>
                <a:pt x="418013" y="261966"/>
                <a:pt x="603250" y="254000"/>
              </a:cubicBezTo>
              <a:cubicBezTo>
                <a:pt x="607268" y="157343"/>
                <a:pt x="593855" y="72693"/>
                <a:pt x="603250" y="0"/>
              </a:cubicBezTo>
              <a:cubicBezTo>
                <a:pt x="692093" y="68287"/>
                <a:pt x="739320" y="132572"/>
                <a:pt x="852170" y="248920"/>
              </a:cubicBezTo>
              <a:cubicBezTo>
                <a:pt x="965020" y="365268"/>
                <a:pt x="1021883" y="407703"/>
                <a:pt x="1111250" y="508000"/>
              </a:cubicBezTo>
              <a:cubicBezTo>
                <a:pt x="1049958" y="586557"/>
                <a:pt x="981649" y="656206"/>
                <a:pt x="862330" y="756920"/>
              </a:cubicBezTo>
              <a:cubicBezTo>
                <a:pt x="743011" y="857634"/>
                <a:pt x="670161" y="940687"/>
                <a:pt x="603250" y="1016000"/>
              </a:cubicBezTo>
              <a:cubicBezTo>
                <a:pt x="601450" y="962196"/>
                <a:pt x="608698" y="876740"/>
                <a:pt x="603250" y="762000"/>
              </a:cubicBezTo>
              <a:cubicBezTo>
                <a:pt x="364145" y="734762"/>
                <a:pt x="289315" y="789043"/>
                <a:pt x="0" y="762000"/>
              </a:cubicBezTo>
              <a:cubicBezTo>
                <a:pt x="-1985" y="584027"/>
                <a:pt x="1929" y="392737"/>
                <a:pt x="0" y="254000"/>
              </a:cubicBezTo>
              <a:close/>
            </a:path>
          </a:pathLst>
        </a:custGeom>
        <a:solidFill>
          <a:srgbClr val="92D050"/>
        </a:solidFill>
        <a:ln>
          <a:solidFill>
            <a:schemeClr val="tx1">
              <a:lumMod val="75000"/>
              <a:lumOff val="25000"/>
            </a:schemeClr>
          </a:solidFill>
          <a:extLst>
            <a:ext uri="{C807C97D-BFC1-408E-A445-0C87EB9F89A2}">
              <ask:lineSketchStyleProps xmlns:ask="http://schemas.microsoft.com/office/drawing/2018/sketchyshapes" sd="572219375">
                <a:prstGeom prst="rightArrow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9525</xdr:colOff>
      <xdr:row>56</xdr:row>
      <xdr:rowOff>171450</xdr:rowOff>
    </xdr:from>
    <xdr:to>
      <xdr:col>23</xdr:col>
      <xdr:colOff>466725</xdr:colOff>
      <xdr:row>62</xdr:row>
      <xdr:rowOff>76200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FD3B2A2D-5895-45BC-81AB-5DB2DC065CF3}"/>
            </a:ext>
          </a:extLst>
        </xdr:cNvPr>
        <xdr:cNvSpPr/>
      </xdr:nvSpPr>
      <xdr:spPr>
        <a:xfrm>
          <a:off x="18824575" y="12757150"/>
          <a:ext cx="1778000" cy="1009650"/>
        </a:xfrm>
        <a:custGeom>
          <a:avLst/>
          <a:gdLst>
            <a:gd name="connsiteX0" fmla="*/ 0 w 1778000"/>
            <a:gd name="connsiteY0" fmla="*/ 252413 h 1009650"/>
            <a:gd name="connsiteX1" fmla="*/ 636588 w 1778000"/>
            <a:gd name="connsiteY1" fmla="*/ 252413 h 1009650"/>
            <a:gd name="connsiteX2" fmla="*/ 1273175 w 1778000"/>
            <a:gd name="connsiteY2" fmla="*/ 252413 h 1009650"/>
            <a:gd name="connsiteX3" fmla="*/ 1273175 w 1778000"/>
            <a:gd name="connsiteY3" fmla="*/ 0 h 1009650"/>
            <a:gd name="connsiteX4" fmla="*/ 1530636 w 1778000"/>
            <a:gd name="connsiteY4" fmla="*/ 257461 h 1009650"/>
            <a:gd name="connsiteX5" fmla="*/ 1778000 w 1778000"/>
            <a:gd name="connsiteY5" fmla="*/ 504825 h 1009650"/>
            <a:gd name="connsiteX6" fmla="*/ 1515491 w 1778000"/>
            <a:gd name="connsiteY6" fmla="*/ 767334 h 1009650"/>
            <a:gd name="connsiteX7" fmla="*/ 1273175 w 1778000"/>
            <a:gd name="connsiteY7" fmla="*/ 1009650 h 1009650"/>
            <a:gd name="connsiteX8" fmla="*/ 1273175 w 1778000"/>
            <a:gd name="connsiteY8" fmla="*/ 757238 h 1009650"/>
            <a:gd name="connsiteX9" fmla="*/ 649319 w 1778000"/>
            <a:gd name="connsiteY9" fmla="*/ 757238 h 1009650"/>
            <a:gd name="connsiteX10" fmla="*/ 0 w 1778000"/>
            <a:gd name="connsiteY10" fmla="*/ 757238 h 1009650"/>
            <a:gd name="connsiteX11" fmla="*/ 0 w 1778000"/>
            <a:gd name="connsiteY11" fmla="*/ 252413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778000" h="1009650" fill="none" extrusionOk="0">
              <a:moveTo>
                <a:pt x="0" y="252413"/>
              </a:moveTo>
              <a:cubicBezTo>
                <a:pt x="187792" y="261573"/>
                <a:pt x="413806" y="282289"/>
                <a:pt x="636588" y="252413"/>
              </a:cubicBezTo>
              <a:cubicBezTo>
                <a:pt x="859370" y="222537"/>
                <a:pt x="1027199" y="275857"/>
                <a:pt x="1273175" y="252413"/>
              </a:cubicBezTo>
              <a:cubicBezTo>
                <a:pt x="1269341" y="197989"/>
                <a:pt x="1282152" y="117354"/>
                <a:pt x="1273175" y="0"/>
              </a:cubicBezTo>
              <a:cubicBezTo>
                <a:pt x="1378611" y="86529"/>
                <a:pt x="1428501" y="165119"/>
                <a:pt x="1530636" y="257461"/>
              </a:cubicBezTo>
              <a:cubicBezTo>
                <a:pt x="1632771" y="349803"/>
                <a:pt x="1653510" y="389668"/>
                <a:pt x="1778000" y="504825"/>
              </a:cubicBezTo>
              <a:cubicBezTo>
                <a:pt x="1687775" y="594302"/>
                <a:pt x="1609560" y="670415"/>
                <a:pt x="1515491" y="767334"/>
              </a:cubicBezTo>
              <a:cubicBezTo>
                <a:pt x="1421422" y="864253"/>
                <a:pt x="1329966" y="963012"/>
                <a:pt x="1273175" y="1009650"/>
              </a:cubicBezTo>
              <a:cubicBezTo>
                <a:pt x="1269441" y="920442"/>
                <a:pt x="1262669" y="848821"/>
                <a:pt x="1273175" y="757238"/>
              </a:cubicBezTo>
              <a:cubicBezTo>
                <a:pt x="1058805" y="786421"/>
                <a:pt x="825514" y="753229"/>
                <a:pt x="649319" y="757238"/>
              </a:cubicBezTo>
              <a:cubicBezTo>
                <a:pt x="473124" y="761247"/>
                <a:pt x="197028" y="775745"/>
                <a:pt x="0" y="757238"/>
              </a:cubicBezTo>
              <a:cubicBezTo>
                <a:pt x="-24920" y="575421"/>
                <a:pt x="3228" y="450746"/>
                <a:pt x="0" y="252413"/>
              </a:cubicBezTo>
              <a:close/>
            </a:path>
            <a:path w="1778000" h="1009650" stroke="0" extrusionOk="0">
              <a:moveTo>
                <a:pt x="0" y="252413"/>
              </a:moveTo>
              <a:cubicBezTo>
                <a:pt x="260674" y="230520"/>
                <a:pt x="391681" y="265268"/>
                <a:pt x="611124" y="252413"/>
              </a:cubicBezTo>
              <a:cubicBezTo>
                <a:pt x="830567" y="239558"/>
                <a:pt x="1135089" y="263638"/>
                <a:pt x="1273175" y="252413"/>
              </a:cubicBezTo>
              <a:cubicBezTo>
                <a:pt x="1260941" y="170985"/>
                <a:pt x="1276394" y="80358"/>
                <a:pt x="1273175" y="0"/>
              </a:cubicBezTo>
              <a:cubicBezTo>
                <a:pt x="1398107" y="119282"/>
                <a:pt x="1457924" y="205226"/>
                <a:pt x="1520539" y="247364"/>
              </a:cubicBezTo>
              <a:cubicBezTo>
                <a:pt x="1583154" y="289502"/>
                <a:pt x="1701276" y="453467"/>
                <a:pt x="1778000" y="504825"/>
              </a:cubicBezTo>
              <a:cubicBezTo>
                <a:pt x="1702057" y="571830"/>
                <a:pt x="1573633" y="691456"/>
                <a:pt x="1515491" y="767334"/>
              </a:cubicBezTo>
              <a:cubicBezTo>
                <a:pt x="1457349" y="843212"/>
                <a:pt x="1328367" y="967603"/>
                <a:pt x="1273175" y="1009650"/>
              </a:cubicBezTo>
              <a:cubicBezTo>
                <a:pt x="1260598" y="955048"/>
                <a:pt x="1260736" y="877237"/>
                <a:pt x="1273175" y="757238"/>
              </a:cubicBezTo>
              <a:cubicBezTo>
                <a:pt x="1056981" y="763949"/>
                <a:pt x="868646" y="734510"/>
                <a:pt x="649319" y="757238"/>
              </a:cubicBezTo>
              <a:cubicBezTo>
                <a:pt x="429992" y="779966"/>
                <a:pt x="147077" y="741738"/>
                <a:pt x="0" y="757238"/>
              </a:cubicBezTo>
              <a:cubicBezTo>
                <a:pt x="9560" y="640695"/>
                <a:pt x="14920" y="399872"/>
                <a:pt x="0" y="252413"/>
              </a:cubicBezTo>
              <a:close/>
            </a:path>
          </a:pathLst>
        </a:custGeom>
        <a:solidFill>
          <a:srgbClr val="92D050"/>
        </a:solidFill>
        <a:ln>
          <a:solidFill>
            <a:schemeClr val="tx1">
              <a:lumMod val="75000"/>
              <a:lumOff val="25000"/>
            </a:schemeClr>
          </a:solidFill>
          <a:extLst>
            <a:ext uri="{C807C97D-BFC1-408E-A445-0C87EB9F89A2}">
              <ask:lineSketchStyleProps xmlns:ask="http://schemas.microsoft.com/office/drawing/2018/sketchyshapes" sd="572219375">
                <a:prstGeom prst="rightArrow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21</xdr:col>
      <xdr:colOff>590550</xdr:colOff>
      <xdr:row>82</xdr:row>
      <xdr:rowOff>114300</xdr:rowOff>
    </xdr:from>
    <xdr:to>
      <xdr:col>23</xdr:col>
      <xdr:colOff>447675</xdr:colOff>
      <xdr:row>88</xdr:row>
      <xdr:rowOff>19050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A41E4D24-2160-4BB8-8A81-E56AB07F67B4}"/>
            </a:ext>
          </a:extLst>
        </xdr:cNvPr>
        <xdr:cNvSpPr/>
      </xdr:nvSpPr>
      <xdr:spPr>
        <a:xfrm>
          <a:off x="18180050" y="17494250"/>
          <a:ext cx="2403475" cy="1009650"/>
        </a:xfrm>
        <a:custGeom>
          <a:avLst/>
          <a:gdLst>
            <a:gd name="connsiteX0" fmla="*/ 0 w 2403475"/>
            <a:gd name="connsiteY0" fmla="*/ 252413 h 1009650"/>
            <a:gd name="connsiteX1" fmla="*/ 632883 w 2403475"/>
            <a:gd name="connsiteY1" fmla="*/ 252413 h 1009650"/>
            <a:gd name="connsiteX2" fmla="*/ 1284753 w 2403475"/>
            <a:gd name="connsiteY2" fmla="*/ 252413 h 1009650"/>
            <a:gd name="connsiteX3" fmla="*/ 1898650 w 2403475"/>
            <a:gd name="connsiteY3" fmla="*/ 252413 h 1009650"/>
            <a:gd name="connsiteX4" fmla="*/ 1898650 w 2403475"/>
            <a:gd name="connsiteY4" fmla="*/ 0 h 1009650"/>
            <a:gd name="connsiteX5" fmla="*/ 2156111 w 2403475"/>
            <a:gd name="connsiteY5" fmla="*/ 257461 h 1009650"/>
            <a:gd name="connsiteX6" fmla="*/ 2403475 w 2403475"/>
            <a:gd name="connsiteY6" fmla="*/ 504825 h 1009650"/>
            <a:gd name="connsiteX7" fmla="*/ 2156111 w 2403475"/>
            <a:gd name="connsiteY7" fmla="*/ 752189 h 1009650"/>
            <a:gd name="connsiteX8" fmla="*/ 1898650 w 2403475"/>
            <a:gd name="connsiteY8" fmla="*/ 1009650 h 1009650"/>
            <a:gd name="connsiteX9" fmla="*/ 1898650 w 2403475"/>
            <a:gd name="connsiteY9" fmla="*/ 757238 h 1009650"/>
            <a:gd name="connsiteX10" fmla="*/ 1227794 w 2403475"/>
            <a:gd name="connsiteY10" fmla="*/ 757238 h 1009650"/>
            <a:gd name="connsiteX11" fmla="*/ 651870 w 2403475"/>
            <a:gd name="connsiteY11" fmla="*/ 757238 h 1009650"/>
            <a:gd name="connsiteX12" fmla="*/ 0 w 2403475"/>
            <a:gd name="connsiteY12" fmla="*/ 757238 h 1009650"/>
            <a:gd name="connsiteX13" fmla="*/ 0 w 2403475"/>
            <a:gd name="connsiteY13" fmla="*/ 252413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403475" h="1009650" fill="none" extrusionOk="0">
              <a:moveTo>
                <a:pt x="0" y="252413"/>
              </a:moveTo>
              <a:cubicBezTo>
                <a:pt x="140551" y="275637"/>
                <a:pt x="378591" y="274160"/>
                <a:pt x="632883" y="252413"/>
              </a:cubicBezTo>
              <a:cubicBezTo>
                <a:pt x="887175" y="230666"/>
                <a:pt x="1086159" y="259559"/>
                <a:pt x="1284753" y="252413"/>
              </a:cubicBezTo>
              <a:cubicBezTo>
                <a:pt x="1483347" y="245268"/>
                <a:pt x="1704139" y="239119"/>
                <a:pt x="1898650" y="252413"/>
              </a:cubicBezTo>
              <a:cubicBezTo>
                <a:pt x="1893899" y="157422"/>
                <a:pt x="1889432" y="113896"/>
                <a:pt x="1898650" y="0"/>
              </a:cubicBezTo>
              <a:cubicBezTo>
                <a:pt x="1989511" y="65834"/>
                <a:pt x="2073229" y="155393"/>
                <a:pt x="2156111" y="257461"/>
              </a:cubicBezTo>
              <a:cubicBezTo>
                <a:pt x="2238993" y="359529"/>
                <a:pt x="2331586" y="422213"/>
                <a:pt x="2403475" y="504825"/>
              </a:cubicBezTo>
              <a:cubicBezTo>
                <a:pt x="2343019" y="582321"/>
                <a:pt x="2238199" y="683260"/>
                <a:pt x="2156111" y="752189"/>
              </a:cubicBezTo>
              <a:cubicBezTo>
                <a:pt x="2074023" y="821118"/>
                <a:pt x="1978692" y="952862"/>
                <a:pt x="1898650" y="1009650"/>
              </a:cubicBezTo>
              <a:cubicBezTo>
                <a:pt x="1898570" y="916246"/>
                <a:pt x="1898195" y="863870"/>
                <a:pt x="1898650" y="757238"/>
              </a:cubicBezTo>
              <a:cubicBezTo>
                <a:pt x="1695365" y="755502"/>
                <a:pt x="1489316" y="738084"/>
                <a:pt x="1227794" y="757238"/>
              </a:cubicBezTo>
              <a:cubicBezTo>
                <a:pt x="966272" y="776392"/>
                <a:pt x="769453" y="758475"/>
                <a:pt x="651870" y="757238"/>
              </a:cubicBezTo>
              <a:cubicBezTo>
                <a:pt x="534287" y="756001"/>
                <a:pt x="141462" y="742954"/>
                <a:pt x="0" y="757238"/>
              </a:cubicBezTo>
              <a:cubicBezTo>
                <a:pt x="-4907" y="597245"/>
                <a:pt x="-18780" y="439831"/>
                <a:pt x="0" y="252413"/>
              </a:cubicBezTo>
              <a:close/>
            </a:path>
            <a:path w="2403475" h="1009650" stroke="0" extrusionOk="0">
              <a:moveTo>
                <a:pt x="0" y="252413"/>
              </a:moveTo>
              <a:cubicBezTo>
                <a:pt x="230361" y="235314"/>
                <a:pt x="302217" y="226368"/>
                <a:pt x="594910" y="252413"/>
              </a:cubicBezTo>
              <a:cubicBezTo>
                <a:pt x="887603" y="278459"/>
                <a:pt x="955310" y="238095"/>
                <a:pt x="1208807" y="252413"/>
              </a:cubicBezTo>
              <a:cubicBezTo>
                <a:pt x="1462304" y="266731"/>
                <a:pt x="1703732" y="229991"/>
                <a:pt x="1898650" y="252413"/>
              </a:cubicBezTo>
              <a:cubicBezTo>
                <a:pt x="1907372" y="162385"/>
                <a:pt x="1899995" y="56035"/>
                <a:pt x="1898650" y="0"/>
              </a:cubicBezTo>
              <a:cubicBezTo>
                <a:pt x="1978538" y="81912"/>
                <a:pt x="2057137" y="179574"/>
                <a:pt x="2135918" y="237268"/>
              </a:cubicBezTo>
              <a:cubicBezTo>
                <a:pt x="2214699" y="294962"/>
                <a:pt x="2327485" y="441985"/>
                <a:pt x="2403475" y="504825"/>
              </a:cubicBezTo>
              <a:cubicBezTo>
                <a:pt x="2310634" y="577224"/>
                <a:pt x="2251800" y="673964"/>
                <a:pt x="2166207" y="742093"/>
              </a:cubicBezTo>
              <a:cubicBezTo>
                <a:pt x="2080614" y="810222"/>
                <a:pt x="2022598" y="874881"/>
                <a:pt x="1898650" y="1009650"/>
              </a:cubicBezTo>
              <a:cubicBezTo>
                <a:pt x="1890575" y="899893"/>
                <a:pt x="1887681" y="830332"/>
                <a:pt x="1898650" y="757238"/>
              </a:cubicBezTo>
              <a:cubicBezTo>
                <a:pt x="1732735" y="725313"/>
                <a:pt x="1426176" y="736782"/>
                <a:pt x="1246780" y="757238"/>
              </a:cubicBezTo>
              <a:cubicBezTo>
                <a:pt x="1067384" y="777695"/>
                <a:pt x="776417" y="755695"/>
                <a:pt x="613897" y="757238"/>
              </a:cubicBezTo>
              <a:cubicBezTo>
                <a:pt x="451377" y="758781"/>
                <a:pt x="152916" y="757578"/>
                <a:pt x="0" y="757238"/>
              </a:cubicBezTo>
              <a:cubicBezTo>
                <a:pt x="-22451" y="556354"/>
                <a:pt x="10600" y="419649"/>
                <a:pt x="0" y="252413"/>
              </a:cubicBezTo>
              <a:close/>
            </a:path>
          </a:pathLst>
        </a:custGeom>
        <a:solidFill>
          <a:srgbClr val="92D050"/>
        </a:solidFill>
        <a:ln>
          <a:solidFill>
            <a:schemeClr val="tx1">
              <a:lumMod val="75000"/>
              <a:lumOff val="25000"/>
            </a:schemeClr>
          </a:solidFill>
          <a:extLst>
            <a:ext uri="{C807C97D-BFC1-408E-A445-0C87EB9F89A2}">
              <ask:lineSketchStyleProps xmlns:ask="http://schemas.microsoft.com/office/drawing/2018/sketchyshapes" sd="572219375">
                <a:prstGeom prst="rightArrow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13</xdr:col>
      <xdr:colOff>67554</xdr:colOff>
      <xdr:row>109</xdr:row>
      <xdr:rowOff>180975</xdr:rowOff>
    </xdr:from>
    <xdr:to>
      <xdr:col>14</xdr:col>
      <xdr:colOff>228600</xdr:colOff>
      <xdr:row>114</xdr:row>
      <xdr:rowOff>85725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53769DF5-1431-47A1-91FB-AF933241CDF6}"/>
            </a:ext>
          </a:extLst>
        </xdr:cNvPr>
        <xdr:cNvSpPr/>
      </xdr:nvSpPr>
      <xdr:spPr>
        <a:xfrm>
          <a:off x="11205454" y="22532975"/>
          <a:ext cx="738896" cy="825500"/>
        </a:xfrm>
        <a:custGeom>
          <a:avLst/>
          <a:gdLst>
            <a:gd name="connsiteX0" fmla="*/ 0 w 738896"/>
            <a:gd name="connsiteY0" fmla="*/ 206375 h 825500"/>
            <a:gd name="connsiteX1" fmla="*/ 369448 w 738896"/>
            <a:gd name="connsiteY1" fmla="*/ 206375 h 825500"/>
            <a:gd name="connsiteX2" fmla="*/ 369448 w 738896"/>
            <a:gd name="connsiteY2" fmla="*/ 0 h 825500"/>
            <a:gd name="connsiteX3" fmla="*/ 738896 w 738896"/>
            <a:gd name="connsiteY3" fmla="*/ 412750 h 825500"/>
            <a:gd name="connsiteX4" fmla="*/ 369448 w 738896"/>
            <a:gd name="connsiteY4" fmla="*/ 825500 h 825500"/>
            <a:gd name="connsiteX5" fmla="*/ 369448 w 738896"/>
            <a:gd name="connsiteY5" fmla="*/ 619125 h 825500"/>
            <a:gd name="connsiteX6" fmla="*/ 0 w 738896"/>
            <a:gd name="connsiteY6" fmla="*/ 619125 h 825500"/>
            <a:gd name="connsiteX7" fmla="*/ 0 w 738896"/>
            <a:gd name="connsiteY7" fmla="*/ 206375 h 82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38896" h="825500" fill="none" extrusionOk="0">
              <a:moveTo>
                <a:pt x="0" y="206375"/>
              </a:moveTo>
              <a:cubicBezTo>
                <a:pt x="142464" y="195486"/>
                <a:pt x="249471" y="188813"/>
                <a:pt x="369448" y="206375"/>
              </a:cubicBezTo>
              <a:cubicBezTo>
                <a:pt x="367723" y="160227"/>
                <a:pt x="365673" y="62164"/>
                <a:pt x="369448" y="0"/>
              </a:cubicBezTo>
              <a:cubicBezTo>
                <a:pt x="527759" y="191198"/>
                <a:pt x="645420" y="291035"/>
                <a:pt x="738896" y="412750"/>
              </a:cubicBezTo>
              <a:cubicBezTo>
                <a:pt x="574934" y="621827"/>
                <a:pt x="487089" y="673321"/>
                <a:pt x="369448" y="825500"/>
              </a:cubicBezTo>
              <a:cubicBezTo>
                <a:pt x="368759" y="754446"/>
                <a:pt x="374519" y="719791"/>
                <a:pt x="369448" y="619125"/>
              </a:cubicBezTo>
              <a:cubicBezTo>
                <a:pt x="269566" y="631977"/>
                <a:pt x="182750" y="632290"/>
                <a:pt x="0" y="619125"/>
              </a:cubicBezTo>
              <a:cubicBezTo>
                <a:pt x="-7074" y="462583"/>
                <a:pt x="8450" y="384613"/>
                <a:pt x="0" y="206375"/>
              </a:cubicBezTo>
              <a:close/>
            </a:path>
            <a:path w="738896" h="825500" stroke="0" extrusionOk="0">
              <a:moveTo>
                <a:pt x="0" y="206375"/>
              </a:moveTo>
              <a:cubicBezTo>
                <a:pt x="164290" y="208199"/>
                <a:pt x="188239" y="190334"/>
                <a:pt x="369448" y="206375"/>
              </a:cubicBezTo>
              <a:cubicBezTo>
                <a:pt x="379022" y="115732"/>
                <a:pt x="368784" y="93474"/>
                <a:pt x="369448" y="0"/>
              </a:cubicBezTo>
              <a:cubicBezTo>
                <a:pt x="542651" y="158482"/>
                <a:pt x="635992" y="316064"/>
                <a:pt x="738896" y="412750"/>
              </a:cubicBezTo>
              <a:cubicBezTo>
                <a:pt x="659578" y="522772"/>
                <a:pt x="499067" y="715179"/>
                <a:pt x="369448" y="825500"/>
              </a:cubicBezTo>
              <a:cubicBezTo>
                <a:pt x="371813" y="752969"/>
                <a:pt x="373238" y="682333"/>
                <a:pt x="369448" y="619125"/>
              </a:cubicBezTo>
              <a:cubicBezTo>
                <a:pt x="286701" y="603403"/>
                <a:pt x="97187" y="606977"/>
                <a:pt x="0" y="619125"/>
              </a:cubicBezTo>
              <a:cubicBezTo>
                <a:pt x="10217" y="454029"/>
                <a:pt x="7362" y="301580"/>
                <a:pt x="0" y="206375"/>
              </a:cubicBezTo>
              <a:close/>
            </a:path>
          </a:pathLst>
        </a:custGeom>
        <a:solidFill>
          <a:srgbClr val="92D050"/>
        </a:solidFill>
        <a:ln>
          <a:solidFill>
            <a:schemeClr val="tx1">
              <a:lumMod val="75000"/>
              <a:lumOff val="25000"/>
            </a:schemeClr>
          </a:solidFill>
          <a:extLst>
            <a:ext uri="{C807C97D-BFC1-408E-A445-0C87EB9F89A2}">
              <ask:lineSketchStyleProps xmlns:ask="http://schemas.microsoft.com/office/drawing/2018/sketchyshapes" sd="572219375">
                <a:prstGeom prst="rightArrow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9525</xdr:colOff>
      <xdr:row>109</xdr:row>
      <xdr:rowOff>76200</xdr:rowOff>
    </xdr:from>
    <xdr:to>
      <xdr:col>23</xdr:col>
      <xdr:colOff>466725</xdr:colOff>
      <xdr:row>113</xdr:row>
      <xdr:rowOff>171450</xdr:rowOff>
    </xdr:to>
    <xdr:sp macro="" textlink="">
      <xdr:nvSpPr>
        <xdr:cNvPr id="13" name="Flecha: a la derecha 12">
          <a:extLst>
            <a:ext uri="{FF2B5EF4-FFF2-40B4-BE49-F238E27FC236}">
              <a16:creationId xmlns:a16="http://schemas.microsoft.com/office/drawing/2014/main" id="{31E97260-87AE-4D61-B021-BD664B7AD290}"/>
            </a:ext>
          </a:extLst>
        </xdr:cNvPr>
        <xdr:cNvSpPr/>
      </xdr:nvSpPr>
      <xdr:spPr>
        <a:xfrm>
          <a:off x="18824575" y="22428200"/>
          <a:ext cx="1778000" cy="831850"/>
        </a:xfrm>
        <a:custGeom>
          <a:avLst/>
          <a:gdLst>
            <a:gd name="connsiteX0" fmla="*/ 0 w 1778000"/>
            <a:gd name="connsiteY0" fmla="*/ 207963 h 831850"/>
            <a:gd name="connsiteX1" fmla="*/ 694658 w 1778000"/>
            <a:gd name="connsiteY1" fmla="*/ 207963 h 831850"/>
            <a:gd name="connsiteX2" fmla="*/ 1362075 w 1778000"/>
            <a:gd name="connsiteY2" fmla="*/ 207963 h 831850"/>
            <a:gd name="connsiteX3" fmla="*/ 1362075 w 1778000"/>
            <a:gd name="connsiteY3" fmla="*/ 0 h 831850"/>
            <a:gd name="connsiteX4" fmla="*/ 1778000 w 1778000"/>
            <a:gd name="connsiteY4" fmla="*/ 415925 h 831850"/>
            <a:gd name="connsiteX5" fmla="*/ 1362075 w 1778000"/>
            <a:gd name="connsiteY5" fmla="*/ 831850 h 831850"/>
            <a:gd name="connsiteX6" fmla="*/ 1362075 w 1778000"/>
            <a:gd name="connsiteY6" fmla="*/ 623888 h 831850"/>
            <a:gd name="connsiteX7" fmla="*/ 667417 w 1778000"/>
            <a:gd name="connsiteY7" fmla="*/ 623888 h 831850"/>
            <a:gd name="connsiteX8" fmla="*/ 0 w 1778000"/>
            <a:gd name="connsiteY8" fmla="*/ 623888 h 831850"/>
            <a:gd name="connsiteX9" fmla="*/ 0 w 1778000"/>
            <a:gd name="connsiteY9" fmla="*/ 207963 h 831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778000" h="831850" fill="none" extrusionOk="0">
              <a:moveTo>
                <a:pt x="0" y="207963"/>
              </a:moveTo>
              <a:cubicBezTo>
                <a:pt x="161092" y="215844"/>
                <a:pt x="359008" y="176265"/>
                <a:pt x="694658" y="207963"/>
              </a:cubicBezTo>
              <a:cubicBezTo>
                <a:pt x="1030308" y="239661"/>
                <a:pt x="1214661" y="213022"/>
                <a:pt x="1362075" y="207963"/>
              </a:cubicBezTo>
              <a:cubicBezTo>
                <a:pt x="1364209" y="128660"/>
                <a:pt x="1363727" y="103333"/>
                <a:pt x="1362075" y="0"/>
              </a:cubicBezTo>
              <a:cubicBezTo>
                <a:pt x="1559203" y="200109"/>
                <a:pt x="1597541" y="264607"/>
                <a:pt x="1778000" y="415925"/>
              </a:cubicBezTo>
              <a:cubicBezTo>
                <a:pt x="1654964" y="565422"/>
                <a:pt x="1529187" y="696921"/>
                <a:pt x="1362075" y="831850"/>
              </a:cubicBezTo>
              <a:cubicBezTo>
                <a:pt x="1370239" y="783277"/>
                <a:pt x="1354610" y="676543"/>
                <a:pt x="1362075" y="623888"/>
              </a:cubicBezTo>
              <a:cubicBezTo>
                <a:pt x="1082181" y="622481"/>
                <a:pt x="819319" y="647202"/>
                <a:pt x="667417" y="623888"/>
              </a:cubicBezTo>
              <a:cubicBezTo>
                <a:pt x="515515" y="600574"/>
                <a:pt x="225080" y="651580"/>
                <a:pt x="0" y="623888"/>
              </a:cubicBezTo>
              <a:cubicBezTo>
                <a:pt x="12623" y="485059"/>
                <a:pt x="-19936" y="412197"/>
                <a:pt x="0" y="207963"/>
              </a:cubicBezTo>
              <a:close/>
            </a:path>
            <a:path w="1778000" h="831850" stroke="0" extrusionOk="0">
              <a:moveTo>
                <a:pt x="0" y="207963"/>
              </a:moveTo>
              <a:cubicBezTo>
                <a:pt x="200484" y="208930"/>
                <a:pt x="440745" y="233772"/>
                <a:pt x="653796" y="207963"/>
              </a:cubicBezTo>
              <a:cubicBezTo>
                <a:pt x="866847" y="182154"/>
                <a:pt x="1143103" y="241312"/>
                <a:pt x="1362075" y="207963"/>
              </a:cubicBezTo>
              <a:cubicBezTo>
                <a:pt x="1370295" y="151594"/>
                <a:pt x="1356831" y="48425"/>
                <a:pt x="1362075" y="0"/>
              </a:cubicBezTo>
              <a:cubicBezTo>
                <a:pt x="1467741" y="119254"/>
                <a:pt x="1569468" y="239326"/>
                <a:pt x="1778000" y="415925"/>
              </a:cubicBezTo>
              <a:cubicBezTo>
                <a:pt x="1631076" y="603036"/>
                <a:pt x="1506203" y="688229"/>
                <a:pt x="1362075" y="831850"/>
              </a:cubicBezTo>
              <a:cubicBezTo>
                <a:pt x="1364409" y="772532"/>
                <a:pt x="1354449" y="707366"/>
                <a:pt x="1362075" y="623888"/>
              </a:cubicBezTo>
              <a:cubicBezTo>
                <a:pt x="1166211" y="607037"/>
                <a:pt x="826356" y="616373"/>
                <a:pt x="667417" y="623888"/>
              </a:cubicBezTo>
              <a:cubicBezTo>
                <a:pt x="508478" y="631403"/>
                <a:pt x="144926" y="643868"/>
                <a:pt x="0" y="623888"/>
              </a:cubicBezTo>
              <a:cubicBezTo>
                <a:pt x="13096" y="509832"/>
                <a:pt x="11295" y="384026"/>
                <a:pt x="0" y="207963"/>
              </a:cubicBezTo>
              <a:close/>
            </a:path>
          </a:pathLst>
        </a:custGeom>
        <a:solidFill>
          <a:srgbClr val="92D050"/>
        </a:solidFill>
        <a:ln>
          <a:solidFill>
            <a:schemeClr val="tx1">
              <a:lumMod val="75000"/>
              <a:lumOff val="25000"/>
            </a:schemeClr>
          </a:solidFill>
          <a:extLst>
            <a:ext uri="{C807C97D-BFC1-408E-A445-0C87EB9F89A2}">
              <ask:lineSketchStyleProps xmlns:ask="http://schemas.microsoft.com/office/drawing/2018/sketchyshapes" sd="572219375">
                <a:prstGeom prst="rightArrow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67</xdr:col>
      <xdr:colOff>152400</xdr:colOff>
      <xdr:row>86</xdr:row>
      <xdr:rowOff>158750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35B1C795-943B-4284-BFCF-0BC907DD0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58616</xdr:colOff>
      <xdr:row>8</xdr:row>
      <xdr:rowOff>148737</xdr:rowOff>
    </xdr:from>
    <xdr:to>
      <xdr:col>90</xdr:col>
      <xdr:colOff>167299</xdr:colOff>
      <xdr:row>15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C07DFC39-5234-4204-9F5F-26295FF51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38101</xdr:colOff>
      <xdr:row>1</xdr:row>
      <xdr:rowOff>1</xdr:rowOff>
    </xdr:from>
    <xdr:to>
      <xdr:col>2</xdr:col>
      <xdr:colOff>285751</xdr:colOff>
      <xdr:row>4</xdr:row>
      <xdr:rowOff>182639</xdr:rowOff>
    </xdr:to>
    <xdr:pic>
      <xdr:nvPicPr>
        <xdr:cNvPr id="32" name="Gráfico 31">
          <a:extLst>
            <a:ext uri="{FF2B5EF4-FFF2-40B4-BE49-F238E27FC236}">
              <a16:creationId xmlns:a16="http://schemas.microsoft.com/office/drawing/2014/main" id="{D007D2E0-E892-4401-BF6B-AAA3E5F63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508001" y="184151"/>
          <a:ext cx="1403350" cy="735088"/>
        </a:xfrm>
        <a:prstGeom prst="rect">
          <a:avLst/>
        </a:prstGeom>
      </xdr:spPr>
    </xdr:pic>
    <xdr:clientData/>
  </xdr:twoCellAnchor>
  <xdr:twoCellAnchor>
    <xdr:from>
      <xdr:col>2</xdr:col>
      <xdr:colOff>311150</xdr:colOff>
      <xdr:row>1</xdr:row>
      <xdr:rowOff>31750</xdr:rowOff>
    </xdr:from>
    <xdr:to>
      <xdr:col>11</xdr:col>
      <xdr:colOff>457200</xdr:colOff>
      <xdr:row>4</xdr:row>
      <xdr:rowOff>139700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2CACCFB2-E72A-4775-BAED-9BE6B3A9447A}"/>
            </a:ext>
          </a:extLst>
        </xdr:cNvPr>
        <xdr:cNvSpPr txBox="1"/>
      </xdr:nvSpPr>
      <xdr:spPr>
        <a:xfrm>
          <a:off x="1936750" y="215900"/>
          <a:ext cx="79756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1">
              <a:latin typeface="Cabin" panose="020B0803050202020004" pitchFamily="34" charset="0"/>
            </a:rPr>
            <a:t>Observatorio</a:t>
          </a:r>
          <a:r>
            <a:rPr lang="es-CL" sz="900" b="1" baseline="0">
              <a:latin typeface="Cabin" panose="020B0803050202020004" pitchFamily="34" charset="0"/>
            </a:rPr>
            <a:t> de Derechos</a:t>
          </a:r>
        </a:p>
        <a:p>
          <a:r>
            <a:rPr lang="es-CL" sz="900" baseline="0">
              <a:latin typeface="Cabin" panose="020B0803050202020004" pitchFamily="34" charset="0"/>
            </a:rPr>
            <a:t>Defensoría de la Niñez</a:t>
          </a:r>
        </a:p>
        <a:p>
          <a:r>
            <a:rPr lang="es-CL" sz="900" baseline="0">
              <a:latin typeface="Cabin" panose="020B0803050202020004" pitchFamily="34" charset="0"/>
            </a:rPr>
            <a:t>Datos de Nota Técnica 2</a:t>
          </a:r>
        </a:p>
        <a:p>
          <a:r>
            <a:rPr lang="es-CL" sz="900" baseline="0">
              <a:latin typeface="Cabin" panose="020B0803050202020004" pitchFamily="34" charset="0"/>
            </a:rPr>
            <a:t>Parte 1: Hechos, Víctimas y Casos de Delitos de Violencia Institucional a NNA reportados por Ministerio Público</a:t>
          </a:r>
          <a:endParaRPr lang="es-CL" sz="900">
            <a:latin typeface="Cabin" panose="020B0803050202020004" pitchFamily="34" charset="0"/>
          </a:endParaRPr>
        </a:p>
      </xdr:txBody>
    </xdr:sp>
    <xdr:clientData/>
  </xdr:twoCellAnchor>
  <xdr:twoCellAnchor editAs="oneCell">
    <xdr:from>
      <xdr:col>1</xdr:col>
      <xdr:colOff>381000</xdr:colOff>
      <xdr:row>244</xdr:row>
      <xdr:rowOff>95250</xdr:rowOff>
    </xdr:from>
    <xdr:to>
      <xdr:col>12</xdr:col>
      <xdr:colOff>228600</xdr:colOff>
      <xdr:row>266</xdr:row>
      <xdr:rowOff>120650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72EE4937-FDD1-4D46-B45A-4645FA52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46285150"/>
          <a:ext cx="9410700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1</xdr:row>
      <xdr:rowOff>114301</xdr:rowOff>
    </xdr:from>
    <xdr:to>
      <xdr:col>0</xdr:col>
      <xdr:colOff>1689101</xdr:colOff>
      <xdr:row>5</xdr:row>
      <xdr:rowOff>112789</xdr:rowOff>
    </xdr:to>
    <xdr:pic>
      <xdr:nvPicPr>
        <xdr:cNvPr id="9" name="Gráfico 8">
          <a:extLst>
            <a:ext uri="{FF2B5EF4-FFF2-40B4-BE49-F238E27FC236}">
              <a16:creationId xmlns:a16="http://schemas.microsoft.com/office/drawing/2014/main" id="{1922AB28-F4A4-424B-AB0D-54ABB35FE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1" y="298451"/>
          <a:ext cx="1403350" cy="735088"/>
        </a:xfrm>
        <a:prstGeom prst="rect">
          <a:avLst/>
        </a:prstGeom>
      </xdr:spPr>
    </xdr:pic>
    <xdr:clientData/>
  </xdr:twoCellAnchor>
  <xdr:twoCellAnchor>
    <xdr:from>
      <xdr:col>0</xdr:col>
      <xdr:colOff>1930400</xdr:colOff>
      <xdr:row>2</xdr:row>
      <xdr:rowOff>25400</xdr:rowOff>
    </xdr:from>
    <xdr:to>
      <xdr:col>2</xdr:col>
      <xdr:colOff>901700</xdr:colOff>
      <xdr:row>5</xdr:row>
      <xdr:rowOff>133350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DF721484-2B35-4B1A-B375-EBE27BFE6C8D}"/>
            </a:ext>
          </a:extLst>
        </xdr:cNvPr>
        <xdr:cNvSpPr txBox="1"/>
      </xdr:nvSpPr>
      <xdr:spPr>
        <a:xfrm>
          <a:off x="1930400" y="393700"/>
          <a:ext cx="46990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1">
              <a:latin typeface="Cabin" panose="020B0803050202020004" pitchFamily="34" charset="0"/>
            </a:rPr>
            <a:t>Observatorio</a:t>
          </a:r>
          <a:r>
            <a:rPr lang="es-CL" sz="900" b="1" baseline="0">
              <a:latin typeface="Cabin" panose="020B0803050202020004" pitchFamily="34" charset="0"/>
            </a:rPr>
            <a:t> de Derechos</a:t>
          </a:r>
        </a:p>
        <a:p>
          <a:r>
            <a:rPr lang="es-CL" sz="900" baseline="0">
              <a:latin typeface="Cabin" panose="020B0803050202020004" pitchFamily="34" charset="0"/>
            </a:rPr>
            <a:t>Defensoría de la Niñez</a:t>
          </a:r>
        </a:p>
        <a:p>
          <a:r>
            <a:rPr lang="es-CL" sz="900" baseline="0">
              <a:latin typeface="Cabin" panose="020B0803050202020004" pitchFamily="34" charset="0"/>
            </a:rPr>
            <a:t>Datos de Nota Técnica 2</a:t>
          </a:r>
        </a:p>
        <a:p>
          <a:r>
            <a:rPr lang="es-CL" sz="900" baseline="0">
              <a:latin typeface="Cabin" panose="020B0803050202020004" pitchFamily="34" charset="0"/>
            </a:rPr>
            <a:t>Parte 2: Avance en torno a relaciones de causas ingresadas por la Defensoría de la Niñez</a:t>
          </a:r>
          <a:endParaRPr lang="es-CL" sz="900">
            <a:latin typeface="Cabin" panose="020B0803050202020004" pitchFamily="34" charset="0"/>
          </a:endParaRPr>
        </a:p>
      </xdr:txBody>
    </xdr:sp>
    <xdr:clientData/>
  </xdr:twoCellAnchor>
  <xdr:twoCellAnchor editAs="oneCell">
    <xdr:from>
      <xdr:col>0</xdr:col>
      <xdr:colOff>711200</xdr:colOff>
      <xdr:row>344</xdr:row>
      <xdr:rowOff>25400</xdr:rowOff>
    </xdr:from>
    <xdr:to>
      <xdr:col>6</xdr:col>
      <xdr:colOff>723900</xdr:colOff>
      <xdr:row>388</xdr:row>
      <xdr:rowOff>158750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7B388C5-9E97-4E1F-9FCF-15DACA37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63373000"/>
          <a:ext cx="10033000" cy="823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X266"/>
  <sheetViews>
    <sheetView tabSelected="1" topLeftCell="AD180" workbookViewId="0">
      <selection activeCell="BA184" sqref="BA184"/>
    </sheetView>
  </sheetViews>
  <sheetFormatPr baseColWidth="10" defaultColWidth="11.453125" defaultRowHeight="14.5" x14ac:dyDescent="0.35"/>
  <cols>
    <col min="1" max="1" width="6.7265625" style="3" customWidth="1"/>
    <col min="2" max="2" width="16.54296875" style="3" customWidth="1"/>
    <col min="3" max="3" width="11" style="3" customWidth="1"/>
    <col min="4" max="4" width="11.453125" style="3" customWidth="1"/>
    <col min="5" max="6" width="13" style="3" customWidth="1"/>
    <col min="7" max="8" width="12.26953125" style="3" customWidth="1"/>
    <col min="9" max="9" width="10.54296875" style="3" customWidth="1"/>
    <col min="10" max="10" width="16.7265625" style="3" customWidth="1"/>
    <col min="11" max="11" width="11.81640625" style="3" customWidth="1"/>
    <col min="12" max="12" width="8.26953125" style="3" bestFit="1" customWidth="1"/>
    <col min="13" max="13" width="8.453125" style="3" bestFit="1" customWidth="1"/>
    <col min="14" max="14" width="8.26953125" style="3" bestFit="1" customWidth="1"/>
    <col min="15" max="15" width="8.54296875" style="3" bestFit="1" customWidth="1"/>
    <col min="16" max="16" width="8.453125" style="3" bestFit="1" customWidth="1"/>
    <col min="17" max="17" width="12.1796875" style="3" customWidth="1"/>
    <col min="18" max="18" width="11.26953125" style="3" customWidth="1"/>
    <col min="19" max="19" width="13.90625" style="3" customWidth="1"/>
    <col min="20" max="20" width="12.36328125" style="3" bestFit="1" customWidth="1"/>
    <col min="21" max="24" width="11.7265625" style="3" customWidth="1"/>
    <col min="25" max="25" width="17.54296875" style="3" bestFit="1" customWidth="1"/>
    <col min="26" max="26" width="18.90625" style="3" bestFit="1" customWidth="1"/>
    <col min="27" max="27" width="13.6328125" style="3" customWidth="1"/>
    <col min="28" max="28" width="9.36328125" style="3" customWidth="1"/>
    <col min="29" max="29" width="12" style="3" customWidth="1"/>
    <col min="30" max="30" width="13.6328125" style="3" customWidth="1"/>
    <col min="31" max="31" width="11.81640625" style="3" customWidth="1"/>
    <col min="32" max="32" width="17" style="3" customWidth="1"/>
    <col min="33" max="33" width="17.54296875" style="3" bestFit="1" customWidth="1"/>
    <col min="34" max="34" width="16.7265625" style="3" customWidth="1"/>
    <col min="35" max="35" width="15.90625" style="3" customWidth="1"/>
    <col min="36" max="36" width="17.54296875" style="3" bestFit="1" customWidth="1"/>
    <col min="37" max="37" width="16.26953125" style="3" customWidth="1"/>
    <col min="38" max="38" width="14.1796875" style="3" customWidth="1"/>
    <col min="39" max="39" width="12.1796875" style="3" customWidth="1"/>
    <col min="40" max="40" width="12.26953125" style="3" customWidth="1"/>
    <col min="41" max="41" width="16" style="3" customWidth="1"/>
    <col min="42" max="42" width="8.36328125" style="3" customWidth="1"/>
    <col min="43" max="43" width="8.54296875" style="3" bestFit="1" customWidth="1"/>
    <col min="44" max="44" width="10.08984375" style="3" customWidth="1"/>
    <col min="45" max="45" width="11.08984375" style="3" customWidth="1"/>
    <col min="46" max="46" width="8.81640625" style="3" bestFit="1" customWidth="1"/>
    <col min="47" max="47" width="11" style="3" customWidth="1"/>
    <col min="48" max="48" width="11.26953125" style="3" customWidth="1"/>
    <col min="49" max="49" width="8.26953125" style="3" bestFit="1" customWidth="1"/>
    <col min="50" max="50" width="11.08984375" style="3" customWidth="1"/>
    <col min="51" max="51" width="9.6328125" style="3" customWidth="1"/>
    <col min="52" max="52" width="9.81640625" style="3" customWidth="1"/>
    <col min="53" max="53" width="10.7265625" style="3" customWidth="1"/>
    <col min="54" max="54" width="12" style="3" customWidth="1"/>
    <col min="55" max="55" width="11.54296875" style="3" customWidth="1"/>
    <col min="56" max="56" width="16.36328125" style="3" customWidth="1"/>
    <col min="57" max="57" width="16" style="3" customWidth="1"/>
    <col min="58" max="58" width="14.6328125" style="3" customWidth="1"/>
    <col min="59" max="59" width="7.7265625" style="3" bestFit="1" customWidth="1"/>
    <col min="60" max="60" width="7.54296875" style="3" bestFit="1" customWidth="1"/>
    <col min="61" max="61" width="7.7265625" style="3" bestFit="1" customWidth="1"/>
    <col min="62" max="62" width="7.54296875" style="3" bestFit="1" customWidth="1"/>
    <col min="63" max="63" width="8.26953125" style="3" bestFit="1" customWidth="1"/>
    <col min="64" max="66" width="8" style="3" bestFit="1" customWidth="1"/>
    <col min="67" max="67" width="8.1796875" style="3" bestFit="1" customWidth="1"/>
    <col min="68" max="68" width="8.26953125" style="3" bestFit="1" customWidth="1"/>
    <col min="69" max="69" width="7.54296875" style="3" bestFit="1" customWidth="1"/>
    <col min="70" max="111" width="3.7265625" style="3" customWidth="1"/>
    <col min="112" max="16384" width="11.453125" style="3"/>
  </cols>
  <sheetData>
    <row r="2" spans="1:102" x14ac:dyDescent="0.35">
      <c r="B2" s="92"/>
      <c r="C2" s="92"/>
      <c r="D2" s="92"/>
      <c r="E2" s="92"/>
      <c r="F2" s="92"/>
    </row>
    <row r="3" spans="1:102" x14ac:dyDescent="0.35">
      <c r="B3" s="92"/>
      <c r="C3" s="92"/>
      <c r="D3" s="92"/>
      <c r="E3" s="92"/>
      <c r="F3" s="92"/>
    </row>
    <row r="4" spans="1:102" x14ac:dyDescent="0.35">
      <c r="B4" s="92"/>
      <c r="C4" s="92"/>
      <c r="D4" s="92"/>
      <c r="E4" s="92"/>
      <c r="F4" s="92"/>
    </row>
    <row r="5" spans="1:102" x14ac:dyDescent="0.35">
      <c r="B5" s="92"/>
      <c r="C5" s="92"/>
      <c r="D5" s="92"/>
      <c r="E5" s="92"/>
      <c r="F5" s="92"/>
    </row>
    <row r="7" spans="1:102" s="1" customFormat="1" x14ac:dyDescent="0.35">
      <c r="A7" s="1" t="s">
        <v>0</v>
      </c>
    </row>
    <row r="8" spans="1:102" s="2" customFormat="1" x14ac:dyDescent="0.35">
      <c r="A8" s="2" t="s">
        <v>1</v>
      </c>
    </row>
    <row r="9" spans="1:102" x14ac:dyDescent="0.35">
      <c r="C9" s="95">
        <v>2019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>
        <v>2020</v>
      </c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</row>
    <row r="10" spans="1:102" x14ac:dyDescent="0.35">
      <c r="A10" s="98">
        <v>2019</v>
      </c>
      <c r="B10" s="4" t="s">
        <v>2</v>
      </c>
      <c r="C10" s="5">
        <v>44487</v>
      </c>
      <c r="D10" s="5">
        <v>44488</v>
      </c>
      <c r="E10" s="5">
        <v>44489</v>
      </c>
      <c r="F10" s="5">
        <v>44490</v>
      </c>
      <c r="G10" s="5">
        <v>44491</v>
      </c>
      <c r="H10" s="5">
        <v>44492</v>
      </c>
      <c r="I10" s="5">
        <v>44493</v>
      </c>
      <c r="J10" s="5">
        <v>44494</v>
      </c>
      <c r="K10" s="5">
        <v>44495</v>
      </c>
      <c r="L10" s="5">
        <v>44496</v>
      </c>
      <c r="M10" s="5">
        <v>44497</v>
      </c>
      <c r="N10" s="5">
        <v>44498</v>
      </c>
      <c r="O10" s="5">
        <v>44499</v>
      </c>
      <c r="P10" s="5">
        <v>44500</v>
      </c>
      <c r="Q10" s="5">
        <v>44501</v>
      </c>
      <c r="R10" s="5">
        <v>44502</v>
      </c>
      <c r="S10" s="5">
        <v>44503</v>
      </c>
      <c r="T10" s="5">
        <v>44504</v>
      </c>
      <c r="U10" s="5">
        <v>44505</v>
      </c>
      <c r="V10" s="5">
        <v>44506</v>
      </c>
      <c r="W10" s="5">
        <v>44507</v>
      </c>
      <c r="X10" s="5">
        <v>44508</v>
      </c>
      <c r="Y10" s="5">
        <v>44509</v>
      </c>
      <c r="Z10" s="5">
        <v>44510</v>
      </c>
      <c r="AA10" s="5">
        <v>44511</v>
      </c>
      <c r="AB10" s="5">
        <v>44512</v>
      </c>
      <c r="AC10" s="5">
        <v>44513</v>
      </c>
      <c r="AD10" s="5">
        <v>44514</v>
      </c>
      <c r="AE10" s="5">
        <v>44515</v>
      </c>
      <c r="AF10" s="5">
        <v>44516</v>
      </c>
      <c r="AG10" s="5">
        <v>44517</v>
      </c>
      <c r="AH10" s="5">
        <v>44518</v>
      </c>
      <c r="AI10" s="5">
        <v>44519</v>
      </c>
      <c r="AJ10" s="5">
        <v>44520</v>
      </c>
      <c r="AK10" s="5">
        <v>44521</v>
      </c>
      <c r="AL10" s="5">
        <v>44522</v>
      </c>
      <c r="AM10" s="5">
        <v>44523</v>
      </c>
      <c r="AN10" s="5">
        <v>44524</v>
      </c>
      <c r="AO10" s="5">
        <v>44525</v>
      </c>
      <c r="AP10" s="5">
        <v>44526</v>
      </c>
      <c r="AQ10" s="5">
        <v>44527</v>
      </c>
      <c r="AR10" s="5">
        <v>44528</v>
      </c>
      <c r="AS10" s="5">
        <v>44529</v>
      </c>
      <c r="AT10" s="5">
        <v>44530</v>
      </c>
      <c r="AU10" s="5">
        <v>44531</v>
      </c>
      <c r="AV10" s="5">
        <v>44532</v>
      </c>
      <c r="AW10" s="5">
        <v>44533</v>
      </c>
      <c r="AX10" s="5">
        <v>44534</v>
      </c>
      <c r="AY10" s="5">
        <v>44535</v>
      </c>
      <c r="AZ10" s="5">
        <v>44536</v>
      </c>
      <c r="BA10" s="5">
        <v>44537</v>
      </c>
      <c r="BB10" s="5">
        <v>44538</v>
      </c>
      <c r="BC10" s="5">
        <v>44539</v>
      </c>
      <c r="BD10" s="5">
        <v>44540</v>
      </c>
      <c r="BE10" s="5">
        <v>44541</v>
      </c>
      <c r="BF10" s="5">
        <v>44542</v>
      </c>
      <c r="BG10" s="5">
        <v>44544</v>
      </c>
      <c r="BH10" s="5">
        <v>44545</v>
      </c>
      <c r="BI10" s="5">
        <v>44548</v>
      </c>
      <c r="BJ10" s="5">
        <v>44549</v>
      </c>
      <c r="BK10" s="5">
        <v>44550</v>
      </c>
      <c r="BL10" s="5">
        <v>44552</v>
      </c>
      <c r="BM10" s="5">
        <v>44556</v>
      </c>
      <c r="BN10" s="5">
        <v>44557</v>
      </c>
      <c r="BO10" s="5">
        <v>44558</v>
      </c>
      <c r="BP10" s="5">
        <v>44560</v>
      </c>
      <c r="BQ10" s="5">
        <v>44561</v>
      </c>
      <c r="BR10" s="5">
        <v>44197</v>
      </c>
      <c r="BS10" s="5">
        <v>44199</v>
      </c>
      <c r="BT10" s="5">
        <v>44202</v>
      </c>
      <c r="BU10" s="5">
        <v>44203</v>
      </c>
      <c r="BV10" s="5">
        <v>44204</v>
      </c>
      <c r="BW10" s="5">
        <v>44206</v>
      </c>
      <c r="BX10" s="5">
        <v>44207</v>
      </c>
      <c r="BY10" s="5">
        <v>44208</v>
      </c>
      <c r="BZ10" s="5">
        <v>44209</v>
      </c>
      <c r="CA10" s="5">
        <v>44210</v>
      </c>
      <c r="CB10" s="5">
        <v>44211</v>
      </c>
      <c r="CC10" s="5">
        <v>44212</v>
      </c>
      <c r="CD10" s="5">
        <v>44214</v>
      </c>
      <c r="CE10" s="5">
        <v>44215</v>
      </c>
      <c r="CF10" s="5">
        <v>44216</v>
      </c>
      <c r="CG10" s="5">
        <v>44217</v>
      </c>
      <c r="CH10" s="5">
        <v>44218</v>
      </c>
      <c r="CI10" s="5">
        <v>44220</v>
      </c>
      <c r="CJ10" s="5">
        <v>44222</v>
      </c>
      <c r="CK10" s="5">
        <v>44223</v>
      </c>
      <c r="CL10" s="5">
        <v>44224</v>
      </c>
      <c r="CM10" s="5">
        <v>44225</v>
      </c>
      <c r="CN10" s="5">
        <v>44226</v>
      </c>
      <c r="CO10" s="5">
        <v>44227</v>
      </c>
      <c r="CP10" s="5">
        <v>44228</v>
      </c>
      <c r="CQ10" s="5">
        <v>44230</v>
      </c>
      <c r="CR10" s="5">
        <v>44231</v>
      </c>
      <c r="CS10" s="5">
        <v>44234</v>
      </c>
      <c r="CT10" s="5">
        <v>44236</v>
      </c>
      <c r="CU10" s="5">
        <v>44245</v>
      </c>
      <c r="CV10" s="5">
        <v>44257</v>
      </c>
      <c r="CW10" s="5">
        <v>44259</v>
      </c>
      <c r="CX10" s="5">
        <v>44260</v>
      </c>
    </row>
    <row r="11" spans="1:102" x14ac:dyDescent="0.35">
      <c r="A11" s="98"/>
      <c r="B11" s="6" t="s">
        <v>3</v>
      </c>
      <c r="C11" s="7">
        <v>39</v>
      </c>
      <c r="D11" s="7">
        <v>88</v>
      </c>
      <c r="E11" s="7">
        <v>127</v>
      </c>
      <c r="F11" s="7">
        <v>148</v>
      </c>
      <c r="G11" s="7">
        <v>98</v>
      </c>
      <c r="H11" s="7">
        <v>69</v>
      </c>
      <c r="I11" s="7">
        <v>35</v>
      </c>
      <c r="J11" s="7">
        <v>28</v>
      </c>
      <c r="K11" s="7">
        <v>11</v>
      </c>
      <c r="L11" s="7">
        <v>5</v>
      </c>
      <c r="M11" s="7">
        <v>54</v>
      </c>
      <c r="N11" s="7">
        <v>47</v>
      </c>
      <c r="O11" s="7">
        <v>13</v>
      </c>
      <c r="P11" s="7">
        <v>27</v>
      </c>
      <c r="Q11" s="7">
        <v>10</v>
      </c>
      <c r="R11" s="7">
        <v>10</v>
      </c>
      <c r="S11" s="7">
        <v>6</v>
      </c>
      <c r="T11" s="7">
        <v>20</v>
      </c>
      <c r="U11" s="7">
        <v>94</v>
      </c>
      <c r="V11" s="7">
        <v>55</v>
      </c>
      <c r="W11" s="7">
        <v>41</v>
      </c>
      <c r="X11" s="7">
        <v>41</v>
      </c>
      <c r="Y11" s="7">
        <v>10</v>
      </c>
      <c r="Z11" s="7">
        <v>10</v>
      </c>
      <c r="AA11" s="7">
        <v>32</v>
      </c>
      <c r="AB11" s="7">
        <v>43</v>
      </c>
      <c r="AC11" s="7">
        <v>51</v>
      </c>
      <c r="AD11" s="7">
        <v>44</v>
      </c>
      <c r="AE11" s="7">
        <v>28</v>
      </c>
      <c r="AF11" s="7">
        <v>5</v>
      </c>
      <c r="AG11" s="7">
        <v>4</v>
      </c>
      <c r="AH11" s="7">
        <v>17</v>
      </c>
      <c r="AI11" s="7">
        <v>12</v>
      </c>
      <c r="AJ11" s="7">
        <v>14</v>
      </c>
      <c r="AK11" s="7">
        <v>34</v>
      </c>
      <c r="AL11" s="7">
        <v>21</v>
      </c>
      <c r="AM11" s="7">
        <v>6</v>
      </c>
      <c r="AN11" s="7">
        <v>2</v>
      </c>
      <c r="AO11" s="7">
        <v>19</v>
      </c>
      <c r="AP11" s="7">
        <v>32</v>
      </c>
      <c r="AQ11" s="7">
        <v>10</v>
      </c>
      <c r="AR11" s="7">
        <v>25</v>
      </c>
      <c r="AS11" s="7">
        <v>9</v>
      </c>
      <c r="AT11" s="7">
        <v>2</v>
      </c>
      <c r="AU11" s="7">
        <v>1</v>
      </c>
      <c r="AV11" s="7">
        <v>7</v>
      </c>
      <c r="AW11" s="7">
        <v>6</v>
      </c>
      <c r="AX11" s="7">
        <v>8</v>
      </c>
      <c r="AY11" s="7">
        <v>4</v>
      </c>
      <c r="AZ11" s="7">
        <v>8</v>
      </c>
      <c r="BA11" s="7">
        <v>1</v>
      </c>
      <c r="BB11" s="7">
        <v>12</v>
      </c>
      <c r="BC11" s="7">
        <v>4</v>
      </c>
      <c r="BD11" s="7">
        <v>9</v>
      </c>
      <c r="BE11" s="7">
        <v>4</v>
      </c>
      <c r="BF11" s="7">
        <v>1</v>
      </c>
      <c r="BG11" s="7">
        <v>1</v>
      </c>
      <c r="BH11" s="7">
        <v>3</v>
      </c>
      <c r="BI11" s="7">
        <v>4</v>
      </c>
      <c r="BJ11" s="7">
        <v>2</v>
      </c>
      <c r="BK11" s="7">
        <v>6</v>
      </c>
      <c r="BL11" s="7">
        <v>2</v>
      </c>
      <c r="BM11" s="7">
        <v>1</v>
      </c>
      <c r="BN11" s="7">
        <v>2</v>
      </c>
      <c r="BO11" s="7">
        <v>2</v>
      </c>
      <c r="BP11" s="7">
        <v>3</v>
      </c>
      <c r="BQ11" s="7">
        <v>2</v>
      </c>
      <c r="BR11" s="7">
        <v>3</v>
      </c>
      <c r="BS11" s="7">
        <v>4</v>
      </c>
      <c r="BT11" s="7">
        <v>16</v>
      </c>
      <c r="BU11" s="7">
        <v>12</v>
      </c>
      <c r="BV11" s="7">
        <v>2</v>
      </c>
      <c r="BW11" s="7">
        <v>2</v>
      </c>
      <c r="BX11" s="7">
        <v>2</v>
      </c>
      <c r="BY11" s="7">
        <v>1</v>
      </c>
      <c r="BZ11" s="7">
        <v>3</v>
      </c>
      <c r="CA11" s="7">
        <v>4</v>
      </c>
      <c r="CB11" s="7">
        <v>1</v>
      </c>
      <c r="CC11" s="7">
        <v>6</v>
      </c>
      <c r="CD11" s="7">
        <v>2</v>
      </c>
      <c r="CE11" s="7">
        <v>1</v>
      </c>
      <c r="CF11" s="7">
        <v>1</v>
      </c>
      <c r="CG11" s="7">
        <v>1</v>
      </c>
      <c r="CH11" s="7">
        <v>2</v>
      </c>
      <c r="CI11" s="7">
        <v>1</v>
      </c>
      <c r="CJ11" s="7">
        <v>3</v>
      </c>
      <c r="CK11" s="7">
        <v>10</v>
      </c>
      <c r="CL11" s="7">
        <v>6</v>
      </c>
      <c r="CM11" s="7">
        <v>7</v>
      </c>
      <c r="CN11" s="7">
        <v>3</v>
      </c>
      <c r="CO11" s="7">
        <v>6</v>
      </c>
      <c r="CP11" s="7">
        <v>3</v>
      </c>
      <c r="CQ11" s="7">
        <v>1</v>
      </c>
      <c r="CR11" s="7">
        <v>2</v>
      </c>
      <c r="CS11" s="7">
        <v>1</v>
      </c>
      <c r="CT11" s="7">
        <v>4</v>
      </c>
      <c r="CU11" s="7">
        <v>2</v>
      </c>
      <c r="CV11" s="7">
        <v>3</v>
      </c>
      <c r="CW11" s="7">
        <v>1</v>
      </c>
      <c r="CX11" s="7">
        <v>1</v>
      </c>
    </row>
    <row r="13" spans="1:102" x14ac:dyDescent="0.35">
      <c r="B13" s="8" t="s">
        <v>4</v>
      </c>
    </row>
    <row r="14" spans="1:102" x14ac:dyDescent="0.35">
      <c r="B14" s="7">
        <v>5</v>
      </c>
    </row>
    <row r="15" spans="1:102" x14ac:dyDescent="0.35">
      <c r="B15" s="7">
        <v>19</v>
      </c>
    </row>
    <row r="17" spans="1:49" x14ac:dyDescent="0.35">
      <c r="A17" s="98">
        <v>2020</v>
      </c>
      <c r="B17" s="4" t="s">
        <v>2</v>
      </c>
      <c r="C17" s="5">
        <v>44197</v>
      </c>
      <c r="D17" s="5">
        <v>44199</v>
      </c>
      <c r="E17" s="5">
        <v>44202</v>
      </c>
      <c r="F17" s="5">
        <v>44203</v>
      </c>
      <c r="G17" s="5">
        <v>44204</v>
      </c>
      <c r="H17" s="5">
        <v>44206</v>
      </c>
      <c r="I17" s="5">
        <v>44207</v>
      </c>
      <c r="J17" s="5">
        <v>44208</v>
      </c>
      <c r="K17" s="5">
        <v>44209</v>
      </c>
      <c r="L17" s="5">
        <v>44210</v>
      </c>
      <c r="M17" s="5">
        <v>44211</v>
      </c>
      <c r="N17" s="5">
        <v>44212</v>
      </c>
      <c r="O17" s="5">
        <v>44214</v>
      </c>
      <c r="P17" s="5">
        <v>44215</v>
      </c>
      <c r="Q17" s="5">
        <v>44216</v>
      </c>
      <c r="R17" s="5">
        <v>44217</v>
      </c>
      <c r="S17" s="5">
        <v>44218</v>
      </c>
      <c r="T17" s="5">
        <v>44220</v>
      </c>
      <c r="U17" s="5">
        <v>44222</v>
      </c>
      <c r="V17" s="5">
        <v>44223</v>
      </c>
      <c r="W17" s="5">
        <v>44224</v>
      </c>
      <c r="X17" s="5">
        <v>44225</v>
      </c>
      <c r="Y17" s="5">
        <v>44226</v>
      </c>
      <c r="Z17" s="5">
        <v>44227</v>
      </c>
      <c r="AA17" s="5">
        <v>44228</v>
      </c>
      <c r="AB17" s="5">
        <v>44230</v>
      </c>
      <c r="AC17" s="5">
        <v>44231</v>
      </c>
      <c r="AD17" s="5">
        <v>44234</v>
      </c>
      <c r="AE17" s="5">
        <v>44236</v>
      </c>
      <c r="AF17" s="5">
        <v>44245</v>
      </c>
      <c r="AG17" s="5">
        <v>44257</v>
      </c>
      <c r="AH17" s="5">
        <v>44259</v>
      </c>
      <c r="AI17" s="5">
        <v>44260</v>
      </c>
    </row>
    <row r="18" spans="1:49" x14ac:dyDescent="0.35">
      <c r="A18" s="98"/>
      <c r="B18" s="6" t="s">
        <v>3</v>
      </c>
      <c r="C18" s="7">
        <v>3</v>
      </c>
      <c r="D18" s="7">
        <v>4</v>
      </c>
      <c r="E18" s="7">
        <v>16</v>
      </c>
      <c r="F18" s="7">
        <v>12</v>
      </c>
      <c r="G18" s="7">
        <v>2</v>
      </c>
      <c r="H18" s="7">
        <v>2</v>
      </c>
      <c r="I18" s="7">
        <v>2</v>
      </c>
      <c r="J18" s="7">
        <v>1</v>
      </c>
      <c r="K18" s="7">
        <v>3</v>
      </c>
      <c r="L18" s="7">
        <v>4</v>
      </c>
      <c r="M18" s="7">
        <v>1</v>
      </c>
      <c r="N18" s="7">
        <v>6</v>
      </c>
      <c r="O18" s="7">
        <v>2</v>
      </c>
      <c r="P18" s="7">
        <v>1</v>
      </c>
      <c r="Q18" s="7">
        <v>1</v>
      </c>
      <c r="R18" s="7">
        <v>1</v>
      </c>
      <c r="S18" s="7">
        <v>2</v>
      </c>
      <c r="T18" s="7">
        <v>1</v>
      </c>
      <c r="U18" s="7">
        <v>3</v>
      </c>
      <c r="V18" s="7">
        <v>10</v>
      </c>
      <c r="W18" s="7">
        <v>6</v>
      </c>
      <c r="X18" s="7">
        <v>7</v>
      </c>
      <c r="Y18" s="7">
        <v>3</v>
      </c>
      <c r="Z18" s="7">
        <v>6</v>
      </c>
      <c r="AA18" s="7">
        <v>3</v>
      </c>
      <c r="AB18" s="7">
        <v>1</v>
      </c>
      <c r="AC18" s="7">
        <v>2</v>
      </c>
      <c r="AD18" s="7">
        <v>1</v>
      </c>
      <c r="AE18" s="7">
        <v>4</v>
      </c>
      <c r="AF18" s="7">
        <v>2</v>
      </c>
      <c r="AG18" s="7">
        <v>3</v>
      </c>
      <c r="AH18" s="7">
        <v>1</v>
      </c>
      <c r="AI18" s="7">
        <v>1</v>
      </c>
    </row>
    <row r="20" spans="1:49" s="2" customFormat="1" x14ac:dyDescent="0.35">
      <c r="A20" s="2" t="s">
        <v>5</v>
      </c>
    </row>
    <row r="22" spans="1:49" x14ac:dyDescent="0.35">
      <c r="B22" s="9" t="s">
        <v>6</v>
      </c>
      <c r="C22" s="9">
        <v>2019</v>
      </c>
      <c r="D22" s="9">
        <v>2020</v>
      </c>
      <c r="E22" s="9" t="s">
        <v>7</v>
      </c>
    </row>
    <row r="23" spans="1:49" x14ac:dyDescent="0.35">
      <c r="B23" s="10" t="s">
        <v>8</v>
      </c>
      <c r="C23" s="7">
        <v>24</v>
      </c>
      <c r="D23" s="7">
        <v>2</v>
      </c>
      <c r="E23" s="7">
        <f>SUM(C23:D23)</f>
        <v>26</v>
      </c>
    </row>
    <row r="24" spans="1:49" ht="15" thickBot="1" x14ac:dyDescent="0.4">
      <c r="B24" s="10" t="s">
        <v>9</v>
      </c>
      <c r="C24" s="7">
        <v>40</v>
      </c>
      <c r="D24" s="7">
        <v>2</v>
      </c>
      <c r="E24" s="7">
        <f t="shared" ref="E24:E39" si="0">SUM(C24:D24)</f>
        <v>42</v>
      </c>
      <c r="AG24" s="11" t="s">
        <v>6</v>
      </c>
      <c r="AH24" s="11">
        <v>2019</v>
      </c>
      <c r="AI24" s="11">
        <v>2020</v>
      </c>
      <c r="AJ24" s="11" t="s">
        <v>7</v>
      </c>
      <c r="AK24" s="11" t="s">
        <v>10</v>
      </c>
    </row>
    <row r="25" spans="1:49" ht="15" thickBot="1" x14ac:dyDescent="0.4">
      <c r="B25" s="10" t="s">
        <v>11</v>
      </c>
      <c r="C25" s="7">
        <v>53</v>
      </c>
      <c r="D25" s="7">
        <v>14</v>
      </c>
      <c r="E25" s="7">
        <f t="shared" si="0"/>
        <v>67</v>
      </c>
      <c r="AG25" s="12" t="s">
        <v>8</v>
      </c>
      <c r="AH25" s="13">
        <v>24</v>
      </c>
      <c r="AI25" s="13">
        <v>2</v>
      </c>
      <c r="AJ25" s="13">
        <v>26</v>
      </c>
      <c r="AK25" s="14" t="e">
        <f>((AJ25*100)/#REF!)*0.01</f>
        <v>#REF!</v>
      </c>
      <c r="AU25" s="15" t="s">
        <v>12</v>
      </c>
      <c r="AV25" s="16" t="s">
        <v>13</v>
      </c>
    </row>
    <row r="26" spans="1:49" ht="15" thickBot="1" x14ac:dyDescent="0.4">
      <c r="B26" s="10" t="s">
        <v>14</v>
      </c>
      <c r="C26" s="7">
        <v>31</v>
      </c>
      <c r="D26" s="7">
        <v>2</v>
      </c>
      <c r="E26" s="7">
        <f t="shared" si="0"/>
        <v>33</v>
      </c>
      <c r="AG26" s="12" t="s">
        <v>9</v>
      </c>
      <c r="AH26" s="13">
        <v>40</v>
      </c>
      <c r="AI26" s="13">
        <v>2</v>
      </c>
      <c r="AJ26" s="13">
        <v>42</v>
      </c>
      <c r="AK26" s="14" t="e">
        <f>((AJ26*100)/#REF!)*0.01</f>
        <v>#REF!</v>
      </c>
      <c r="AU26" s="17" t="s">
        <v>15</v>
      </c>
      <c r="AV26" s="18">
        <v>209</v>
      </c>
      <c r="AW26" s="19">
        <f>((AV26*100)/$AV$36)*0.01</f>
        <v>0.12060011540680901</v>
      </c>
    </row>
    <row r="27" spans="1:49" ht="15" thickBot="1" x14ac:dyDescent="0.4">
      <c r="B27" s="10" t="s">
        <v>16</v>
      </c>
      <c r="C27" s="7">
        <v>84</v>
      </c>
      <c r="D27" s="7">
        <v>0</v>
      </c>
      <c r="E27" s="7">
        <f t="shared" si="0"/>
        <v>84</v>
      </c>
      <c r="AG27" s="12" t="s">
        <v>11</v>
      </c>
      <c r="AH27" s="13">
        <v>53</v>
      </c>
      <c r="AI27" s="13">
        <v>14</v>
      </c>
      <c r="AJ27" s="13">
        <v>67</v>
      </c>
      <c r="AK27" s="14" t="e">
        <f>((AJ27*100)/#REF!)*0.01</f>
        <v>#REF!</v>
      </c>
      <c r="AU27" s="17" t="s">
        <v>17</v>
      </c>
      <c r="AV27" s="18">
        <v>78</v>
      </c>
      <c r="AW27" s="19">
        <f t="shared" ref="AW27:AW35" si="1">((AV27*100)/$AV$36)*0.01</f>
        <v>4.5008655510675129E-2</v>
      </c>
    </row>
    <row r="28" spans="1:49" ht="15" thickBot="1" x14ac:dyDescent="0.4">
      <c r="B28" s="10" t="s">
        <v>18</v>
      </c>
      <c r="C28" s="7">
        <v>180</v>
      </c>
      <c r="D28" s="7">
        <v>16</v>
      </c>
      <c r="E28" s="7">
        <f t="shared" si="0"/>
        <v>196</v>
      </c>
      <c r="AG28" s="12" t="s">
        <v>14</v>
      </c>
      <c r="AH28" s="13">
        <v>31</v>
      </c>
      <c r="AI28" s="13">
        <v>2</v>
      </c>
      <c r="AJ28" s="13">
        <v>33</v>
      </c>
      <c r="AK28" s="14" t="e">
        <f>((AJ28*100)/#REF!)*0.01</f>
        <v>#REF!</v>
      </c>
      <c r="AU28" s="17" t="s">
        <v>19</v>
      </c>
      <c r="AV28" s="18">
        <v>72</v>
      </c>
      <c r="AW28" s="19">
        <f t="shared" si="1"/>
        <v>4.15464512406232E-2</v>
      </c>
    </row>
    <row r="29" spans="1:49" ht="15" thickBot="1" x14ac:dyDescent="0.4">
      <c r="B29" s="10" t="s">
        <v>20</v>
      </c>
      <c r="C29" s="7">
        <v>733</v>
      </c>
      <c r="D29" s="7">
        <v>71</v>
      </c>
      <c r="E29" s="7">
        <v>804</v>
      </c>
      <c r="AG29" s="12" t="s">
        <v>16</v>
      </c>
      <c r="AH29" s="13">
        <v>84</v>
      </c>
      <c r="AI29" s="13">
        <v>0</v>
      </c>
      <c r="AJ29" s="13">
        <v>84</v>
      </c>
      <c r="AK29" s="14" t="e">
        <f>((AJ29*100)/#REF!)*0.01</f>
        <v>#REF!</v>
      </c>
      <c r="AU29" s="17" t="s">
        <v>21</v>
      </c>
      <c r="AV29" s="18">
        <v>65</v>
      </c>
      <c r="AW29" s="19">
        <f t="shared" si="1"/>
        <v>3.7507212925562611E-2</v>
      </c>
    </row>
    <row r="30" spans="1:49" ht="15" thickBot="1" x14ac:dyDescent="0.4">
      <c r="B30" s="10" t="s">
        <v>22</v>
      </c>
      <c r="C30" s="7">
        <v>46</v>
      </c>
      <c r="D30" s="7">
        <v>0</v>
      </c>
      <c r="E30" s="7">
        <f t="shared" si="0"/>
        <v>46</v>
      </c>
      <c r="AG30" s="12" t="s">
        <v>18</v>
      </c>
      <c r="AH30" s="13">
        <v>180</v>
      </c>
      <c r="AI30" s="13">
        <v>16</v>
      </c>
      <c r="AJ30" s="13">
        <v>196</v>
      </c>
      <c r="AK30" s="14" t="e">
        <f>((AJ30*100)/#REF!)*0.01</f>
        <v>#REF!</v>
      </c>
      <c r="AU30" s="17" t="s">
        <v>23</v>
      </c>
      <c r="AV30" s="18">
        <v>60</v>
      </c>
      <c r="AW30" s="19">
        <f t="shared" si="1"/>
        <v>3.4622042700519329E-2</v>
      </c>
    </row>
    <row r="31" spans="1:49" ht="15" thickBot="1" x14ac:dyDescent="0.4">
      <c r="B31" s="10" t="s">
        <v>24</v>
      </c>
      <c r="C31" s="7">
        <v>44</v>
      </c>
      <c r="D31" s="7">
        <v>4</v>
      </c>
      <c r="E31" s="7">
        <f t="shared" si="0"/>
        <v>48</v>
      </c>
      <c r="AG31" s="12" t="s">
        <v>20</v>
      </c>
      <c r="AH31" s="13">
        <v>733</v>
      </c>
      <c r="AI31" s="13">
        <v>71</v>
      </c>
      <c r="AJ31" s="13">
        <v>804</v>
      </c>
      <c r="AK31" s="14" t="e">
        <f>((AJ31*100)/#REF!)*0.01</f>
        <v>#REF!</v>
      </c>
      <c r="AU31" s="17" t="s">
        <v>11</v>
      </c>
      <c r="AV31" s="18">
        <v>55</v>
      </c>
      <c r="AW31" s="19">
        <f t="shared" si="1"/>
        <v>3.1736872475476054E-2</v>
      </c>
    </row>
    <row r="32" spans="1:49" ht="15" thickBot="1" x14ac:dyDescent="0.4">
      <c r="B32" s="10" t="s">
        <v>25</v>
      </c>
      <c r="C32" s="7">
        <v>10</v>
      </c>
      <c r="D32" s="7">
        <v>0</v>
      </c>
      <c r="E32" s="7">
        <f t="shared" si="0"/>
        <v>10</v>
      </c>
      <c r="AG32" s="12" t="s">
        <v>26</v>
      </c>
      <c r="AH32" s="13">
        <v>46</v>
      </c>
      <c r="AI32" s="13">
        <v>0</v>
      </c>
      <c r="AJ32" s="13">
        <v>46</v>
      </c>
      <c r="AK32" s="14" t="e">
        <f>((AJ32*100)/#REF!)*0.01</f>
        <v>#REF!</v>
      </c>
      <c r="AU32" s="17" t="s">
        <v>18</v>
      </c>
      <c r="AV32" s="18">
        <v>48</v>
      </c>
      <c r="AW32" s="19">
        <f t="shared" si="1"/>
        <v>2.7697634160415464E-2</v>
      </c>
    </row>
    <row r="33" spans="1:49" ht="15" thickBot="1" x14ac:dyDescent="0.4">
      <c r="B33" s="10" t="s">
        <v>27</v>
      </c>
      <c r="C33" s="7">
        <v>155</v>
      </c>
      <c r="D33" s="7">
        <v>1</v>
      </c>
      <c r="E33" s="7">
        <f t="shared" si="0"/>
        <v>156</v>
      </c>
      <c r="AG33" s="12" t="s">
        <v>24</v>
      </c>
      <c r="AH33" s="13">
        <v>44</v>
      </c>
      <c r="AI33" s="13">
        <v>4</v>
      </c>
      <c r="AJ33" s="13">
        <v>48</v>
      </c>
      <c r="AK33" s="14" t="e">
        <f>((AJ33*100)/#REF!)*0.01</f>
        <v>#REF!</v>
      </c>
      <c r="AU33" s="17" t="s">
        <v>28</v>
      </c>
      <c r="AV33" s="18">
        <v>46</v>
      </c>
      <c r="AW33" s="19">
        <f t="shared" si="1"/>
        <v>2.6543566070398154E-2</v>
      </c>
    </row>
    <row r="34" spans="1:49" ht="15" thickBot="1" x14ac:dyDescent="0.4">
      <c r="B34" s="10" t="s">
        <v>29</v>
      </c>
      <c r="C34" s="7">
        <v>75</v>
      </c>
      <c r="D34" s="7">
        <v>0</v>
      </c>
      <c r="E34" s="7">
        <f t="shared" si="0"/>
        <v>75</v>
      </c>
      <c r="AG34" s="12" t="s">
        <v>25</v>
      </c>
      <c r="AH34" s="13">
        <v>10</v>
      </c>
      <c r="AI34" s="13">
        <v>0</v>
      </c>
      <c r="AJ34" s="13">
        <v>10</v>
      </c>
      <c r="AK34" s="14" t="e">
        <f>((AJ34*100)/#REF!)*0.01</f>
        <v>#REF!</v>
      </c>
      <c r="AU34" s="17" t="s">
        <v>30</v>
      </c>
      <c r="AV34" s="18">
        <v>42</v>
      </c>
      <c r="AW34" s="19">
        <f t="shared" si="1"/>
        <v>2.4235429890363532E-2</v>
      </c>
    </row>
    <row r="35" spans="1:49" x14ac:dyDescent="0.35">
      <c r="B35" s="10" t="s">
        <v>31</v>
      </c>
      <c r="C35" s="7">
        <v>34</v>
      </c>
      <c r="D35" s="7">
        <v>1</v>
      </c>
      <c r="E35" s="7">
        <f t="shared" si="0"/>
        <v>35</v>
      </c>
      <c r="AG35" s="12" t="s">
        <v>32</v>
      </c>
      <c r="AH35" s="13">
        <v>155</v>
      </c>
      <c r="AI35" s="13">
        <v>1</v>
      </c>
      <c r="AJ35" s="13">
        <v>156</v>
      </c>
      <c r="AK35" s="14" t="e">
        <f>((AJ35*100)/#REF!)*0.01</f>
        <v>#REF!</v>
      </c>
      <c r="AU35" s="3" t="s">
        <v>33</v>
      </c>
      <c r="AV35" s="3">
        <f>992+66</f>
        <v>1058</v>
      </c>
      <c r="AW35" s="19">
        <f t="shared" si="1"/>
        <v>0.61050201961915751</v>
      </c>
    </row>
    <row r="36" spans="1:49" x14ac:dyDescent="0.35">
      <c r="B36" s="10" t="s">
        <v>34</v>
      </c>
      <c r="C36" s="7">
        <v>50</v>
      </c>
      <c r="D36" s="7">
        <v>2</v>
      </c>
      <c r="E36" s="7">
        <f t="shared" si="0"/>
        <v>52</v>
      </c>
      <c r="AG36" s="12" t="s">
        <v>29</v>
      </c>
      <c r="AH36" s="13">
        <v>75</v>
      </c>
      <c r="AI36" s="13">
        <v>0</v>
      </c>
      <c r="AJ36" s="13">
        <v>75</v>
      </c>
      <c r="AK36" s="14" t="e">
        <f>((AJ36*100)/#REF!)*0.01</f>
        <v>#REF!</v>
      </c>
      <c r="AV36" s="3">
        <f>SUM(AV26:AV35)</f>
        <v>1733</v>
      </c>
    </row>
    <row r="37" spans="1:49" x14ac:dyDescent="0.35">
      <c r="B37" s="10" t="s">
        <v>35</v>
      </c>
      <c r="C37" s="7">
        <v>28</v>
      </c>
      <c r="D37" s="7">
        <v>2</v>
      </c>
      <c r="E37" s="7">
        <f t="shared" si="0"/>
        <v>30</v>
      </c>
      <c r="AG37" s="12" t="s">
        <v>31</v>
      </c>
      <c r="AH37" s="13">
        <v>34</v>
      </c>
      <c r="AI37" s="13">
        <v>1</v>
      </c>
      <c r="AJ37" s="13">
        <v>35</v>
      </c>
      <c r="AK37" s="14" t="e">
        <f>((AJ37*100)/#REF!)*0.01</f>
        <v>#REF!</v>
      </c>
    </row>
    <row r="38" spans="1:49" x14ac:dyDescent="0.35">
      <c r="B38" s="10" t="s">
        <v>36</v>
      </c>
      <c r="C38" s="7">
        <v>29</v>
      </c>
      <c r="D38" s="7">
        <v>0</v>
      </c>
      <c r="E38" s="7">
        <f t="shared" si="0"/>
        <v>29</v>
      </c>
      <c r="AG38" s="12" t="s">
        <v>34</v>
      </c>
      <c r="AH38" s="13">
        <v>50</v>
      </c>
      <c r="AI38" s="13">
        <v>2</v>
      </c>
      <c r="AJ38" s="13">
        <v>52</v>
      </c>
      <c r="AK38" s="14" t="e">
        <f>((AJ38*100)/#REF!)*0.01</f>
        <v>#REF!</v>
      </c>
    </row>
    <row r="39" spans="1:49" x14ac:dyDescent="0.35">
      <c r="B39" s="20" t="s">
        <v>37</v>
      </c>
      <c r="C39" s="20">
        <f>SUM(C23:C38)</f>
        <v>1616</v>
      </c>
      <c r="D39" s="20">
        <f>SUM(D23:D38)</f>
        <v>117</v>
      </c>
      <c r="E39" s="20">
        <f t="shared" si="0"/>
        <v>1733</v>
      </c>
      <c r="AG39" s="12" t="s">
        <v>35</v>
      </c>
      <c r="AH39" s="13">
        <v>28</v>
      </c>
      <c r="AI39" s="13">
        <v>2</v>
      </c>
      <c r="AJ39" s="13">
        <v>30</v>
      </c>
      <c r="AK39" s="14" t="e">
        <f>((AJ39*100)/#REF!)*0.01</f>
        <v>#REF!</v>
      </c>
    </row>
    <row r="40" spans="1:49" x14ac:dyDescent="0.35">
      <c r="L40" s="21"/>
      <c r="M40"/>
      <c r="N40"/>
      <c r="O40"/>
      <c r="AG40" s="12" t="s">
        <v>36</v>
      </c>
      <c r="AH40" s="13">
        <v>29</v>
      </c>
      <c r="AI40" s="13">
        <v>0</v>
      </c>
      <c r="AJ40" s="13">
        <v>29</v>
      </c>
      <c r="AK40" s="14" t="e">
        <f>((AJ40*100)/#REF!)*0.01</f>
        <v>#REF!</v>
      </c>
    </row>
    <row r="41" spans="1:49" s="2" customFormat="1" x14ac:dyDescent="0.35">
      <c r="A41" s="2" t="s">
        <v>42</v>
      </c>
    </row>
    <row r="42" spans="1:49" s="22" customFormat="1" x14ac:dyDescent="0.35">
      <c r="A42" s="22">
        <v>2019</v>
      </c>
    </row>
    <row r="43" spans="1:49" x14ac:dyDescent="0.35">
      <c r="B43" s="23"/>
      <c r="C43" s="99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</row>
    <row r="44" spans="1:49" ht="15" customHeight="1" x14ac:dyDescent="0.35">
      <c r="B44" s="101">
        <v>2019</v>
      </c>
      <c r="C44" s="102" t="s">
        <v>44</v>
      </c>
      <c r="D44" s="96" t="s">
        <v>45</v>
      </c>
      <c r="E44" s="96"/>
      <c r="F44" s="96"/>
      <c r="G44" s="96"/>
      <c r="H44" s="96"/>
      <c r="I44" s="96"/>
      <c r="J44" s="96"/>
      <c r="K44" s="96"/>
      <c r="L44" s="7">
        <v>293</v>
      </c>
    </row>
    <row r="45" spans="1:49" x14ac:dyDescent="0.35">
      <c r="B45" s="101"/>
      <c r="C45" s="102"/>
      <c r="D45" s="96" t="s">
        <v>46</v>
      </c>
      <c r="E45" s="96"/>
      <c r="F45" s="96"/>
      <c r="G45" s="96"/>
      <c r="H45" s="96"/>
      <c r="I45" s="96"/>
      <c r="J45" s="96"/>
      <c r="K45" s="96"/>
      <c r="L45" s="7">
        <v>2</v>
      </c>
    </row>
    <row r="46" spans="1:49" x14ac:dyDescent="0.35">
      <c r="B46" s="101"/>
      <c r="C46" s="102"/>
      <c r="D46" s="96" t="s">
        <v>47</v>
      </c>
      <c r="E46" s="96"/>
      <c r="F46" s="96"/>
      <c r="G46" s="96"/>
      <c r="H46" s="96"/>
      <c r="I46" s="96"/>
      <c r="J46" s="96"/>
      <c r="K46" s="96"/>
      <c r="L46" s="7">
        <v>1141</v>
      </c>
    </row>
    <row r="47" spans="1:49" x14ac:dyDescent="0.35">
      <c r="B47" s="101"/>
      <c r="C47" s="102"/>
      <c r="D47" s="96" t="s">
        <v>48</v>
      </c>
      <c r="E47" s="96"/>
      <c r="F47" s="96"/>
      <c r="G47" s="96"/>
      <c r="H47" s="96"/>
      <c r="I47" s="96"/>
      <c r="J47" s="96"/>
      <c r="K47" s="96"/>
      <c r="L47" s="7">
        <v>3</v>
      </c>
    </row>
    <row r="48" spans="1:49" x14ac:dyDescent="0.35">
      <c r="B48" s="101"/>
      <c r="C48" s="102"/>
      <c r="D48" s="96" t="s">
        <v>49</v>
      </c>
      <c r="E48" s="96"/>
      <c r="F48" s="96"/>
      <c r="G48" s="96"/>
      <c r="H48" s="96"/>
      <c r="I48" s="96"/>
      <c r="J48" s="96"/>
      <c r="K48" s="96"/>
      <c r="L48" s="7">
        <v>2</v>
      </c>
    </row>
    <row r="49" spans="2:31" x14ac:dyDescent="0.35">
      <c r="B49" s="101"/>
      <c r="C49" s="102"/>
      <c r="D49" s="96" t="s">
        <v>50</v>
      </c>
      <c r="E49" s="96"/>
      <c r="F49" s="96"/>
      <c r="G49" s="96"/>
      <c r="H49" s="96"/>
      <c r="I49" s="96"/>
      <c r="J49" s="96"/>
      <c r="K49" s="96"/>
      <c r="L49" s="7">
        <v>20</v>
      </c>
    </row>
    <row r="50" spans="2:31" x14ac:dyDescent="0.35">
      <c r="B50" s="101"/>
      <c r="C50" s="102"/>
      <c r="D50" s="96" t="s">
        <v>51</v>
      </c>
      <c r="E50" s="96"/>
      <c r="F50" s="96"/>
      <c r="G50" s="96"/>
      <c r="H50" s="96"/>
      <c r="I50" s="96"/>
      <c r="J50" s="96"/>
      <c r="K50" s="96"/>
      <c r="L50" s="7">
        <v>4</v>
      </c>
    </row>
    <row r="51" spans="2:31" x14ac:dyDescent="0.35">
      <c r="B51" s="101"/>
      <c r="C51" s="102"/>
      <c r="D51" s="96" t="s">
        <v>52</v>
      </c>
      <c r="E51" s="96"/>
      <c r="F51" s="96"/>
      <c r="G51" s="96"/>
      <c r="H51" s="96"/>
      <c r="I51" s="96"/>
      <c r="J51" s="96"/>
      <c r="K51" s="96"/>
      <c r="L51" s="7">
        <v>35</v>
      </c>
    </row>
    <row r="52" spans="2:31" x14ac:dyDescent="0.35">
      <c r="B52" s="101"/>
      <c r="C52" s="102"/>
      <c r="D52" s="96" t="s">
        <v>53</v>
      </c>
      <c r="E52" s="96"/>
      <c r="F52" s="96"/>
      <c r="G52" s="96"/>
      <c r="H52" s="96"/>
      <c r="I52" s="96"/>
      <c r="J52" s="96"/>
      <c r="K52" s="96"/>
      <c r="L52" s="7">
        <v>13</v>
      </c>
    </row>
    <row r="53" spans="2:31" x14ac:dyDescent="0.35">
      <c r="B53" s="101"/>
      <c r="C53" s="102"/>
      <c r="D53" s="96" t="s">
        <v>54</v>
      </c>
      <c r="E53" s="96"/>
      <c r="F53" s="96"/>
      <c r="G53" s="96"/>
      <c r="H53" s="96"/>
      <c r="I53" s="96"/>
      <c r="J53" s="96"/>
      <c r="K53" s="96"/>
      <c r="L53" s="7">
        <v>1</v>
      </c>
    </row>
    <row r="54" spans="2:31" x14ac:dyDescent="0.35">
      <c r="B54" s="101"/>
      <c r="C54" s="102"/>
      <c r="D54" s="96" t="s">
        <v>55</v>
      </c>
      <c r="E54" s="96"/>
      <c r="F54" s="96"/>
      <c r="G54" s="96"/>
      <c r="H54" s="96"/>
      <c r="I54" s="96"/>
      <c r="J54" s="96"/>
      <c r="K54" s="96"/>
      <c r="L54" s="7">
        <v>2</v>
      </c>
    </row>
    <row r="55" spans="2:31" x14ac:dyDescent="0.35">
      <c r="B55" s="101"/>
      <c r="C55" s="102"/>
      <c r="D55" s="96" t="s">
        <v>56</v>
      </c>
      <c r="E55" s="96"/>
      <c r="F55" s="96"/>
      <c r="G55" s="96"/>
      <c r="H55" s="96"/>
      <c r="I55" s="96"/>
      <c r="J55" s="96"/>
      <c r="K55" s="96"/>
      <c r="L55" s="7">
        <v>3</v>
      </c>
    </row>
    <row r="56" spans="2:31" x14ac:dyDescent="0.35">
      <c r="B56" s="101"/>
      <c r="C56" s="102"/>
      <c r="D56" s="96" t="s">
        <v>57</v>
      </c>
      <c r="E56" s="96"/>
      <c r="F56" s="96"/>
      <c r="G56" s="96"/>
      <c r="H56" s="96"/>
      <c r="I56" s="96"/>
      <c r="J56" s="96"/>
      <c r="K56" s="96"/>
      <c r="L56" s="7">
        <v>1</v>
      </c>
    </row>
    <row r="57" spans="2:31" x14ac:dyDescent="0.35">
      <c r="B57" s="101"/>
      <c r="C57" s="102"/>
      <c r="D57" s="96" t="s">
        <v>58</v>
      </c>
      <c r="E57" s="96"/>
      <c r="F57" s="96"/>
      <c r="G57" s="96"/>
      <c r="H57" s="96"/>
      <c r="I57" s="96"/>
      <c r="J57" s="96"/>
      <c r="K57" s="96"/>
      <c r="L57" s="7">
        <v>7</v>
      </c>
      <c r="P57" s="103" t="s">
        <v>59</v>
      </c>
      <c r="Q57" s="103"/>
      <c r="R57" s="24">
        <v>1</v>
      </c>
      <c r="S57" s="24">
        <v>2</v>
      </c>
      <c r="T57" s="24" t="s">
        <v>7</v>
      </c>
      <c r="U57" s="24" t="s">
        <v>60</v>
      </c>
      <c r="Z57" s="103" t="s">
        <v>61</v>
      </c>
      <c r="AA57" s="103"/>
      <c r="AB57" s="103"/>
      <c r="AC57" s="103"/>
      <c r="AD57" s="104"/>
      <c r="AE57" s="25" t="s">
        <v>7</v>
      </c>
    </row>
    <row r="58" spans="2:31" x14ac:dyDescent="0.35">
      <c r="B58" s="101"/>
      <c r="C58" s="102"/>
      <c r="D58" s="96" t="s">
        <v>62</v>
      </c>
      <c r="E58" s="96"/>
      <c r="F58" s="96"/>
      <c r="G58" s="96"/>
      <c r="H58" s="96"/>
      <c r="I58" s="96"/>
      <c r="J58" s="96"/>
      <c r="K58" s="96"/>
      <c r="L58" s="7">
        <v>2</v>
      </c>
      <c r="P58" s="97" t="s">
        <v>63</v>
      </c>
      <c r="Q58" s="97"/>
      <c r="R58" s="7">
        <v>8</v>
      </c>
      <c r="S58" s="7"/>
      <c r="T58" s="7">
        <f>SUM(R58:S58)</f>
        <v>8</v>
      </c>
      <c r="U58" s="14">
        <f>((T58*100)/$T$64)*0.01</f>
        <v>4.8543689320388354E-3</v>
      </c>
      <c r="Z58" s="97" t="s">
        <v>64</v>
      </c>
      <c r="AA58" s="97"/>
      <c r="AB58" s="97"/>
      <c r="AC58" s="97"/>
      <c r="AD58" s="97"/>
      <c r="AE58" s="7">
        <v>55</v>
      </c>
    </row>
    <row r="59" spans="2:31" x14ac:dyDescent="0.35">
      <c r="B59" s="101"/>
      <c r="C59" s="102"/>
      <c r="D59" s="96" t="s">
        <v>65</v>
      </c>
      <c r="E59" s="96"/>
      <c r="F59" s="96"/>
      <c r="G59" s="96"/>
      <c r="H59" s="96"/>
      <c r="I59" s="96"/>
      <c r="J59" s="96"/>
      <c r="K59" s="96"/>
      <c r="L59" s="7">
        <v>83</v>
      </c>
      <c r="P59" s="97" t="s">
        <v>66</v>
      </c>
      <c r="Q59" s="97"/>
      <c r="R59" s="7">
        <v>1350</v>
      </c>
      <c r="S59" s="7">
        <v>9</v>
      </c>
      <c r="T59" s="7">
        <f t="shared" ref="T59:T63" si="2">SUM(R59:S59)</f>
        <v>1359</v>
      </c>
      <c r="U59" s="14">
        <f t="shared" ref="U59:U64" si="3">((T59*100)/$T$64)*0.01</f>
        <v>0.82463592233009708</v>
      </c>
      <c r="Z59" s="97" t="s">
        <v>67</v>
      </c>
      <c r="AA59" s="97"/>
      <c r="AB59" s="97"/>
      <c r="AC59" s="97"/>
      <c r="AD59" s="97"/>
      <c r="AE59" s="7">
        <v>44</v>
      </c>
    </row>
    <row r="60" spans="2:31" x14ac:dyDescent="0.35">
      <c r="B60" s="101"/>
      <c r="C60" s="102"/>
      <c r="D60" s="96" t="s">
        <v>68</v>
      </c>
      <c r="E60" s="96"/>
      <c r="F60" s="96"/>
      <c r="G60" s="96"/>
      <c r="H60" s="96"/>
      <c r="I60" s="96"/>
      <c r="J60" s="96"/>
      <c r="K60" s="96"/>
      <c r="L60" s="7">
        <v>3</v>
      </c>
      <c r="P60" s="97" t="s">
        <v>69</v>
      </c>
      <c r="Q60" s="97"/>
      <c r="R60" s="7">
        <v>48</v>
      </c>
      <c r="S60" s="7">
        <v>10</v>
      </c>
      <c r="T60" s="7">
        <f t="shared" si="2"/>
        <v>58</v>
      </c>
      <c r="U60" s="14">
        <f t="shared" si="3"/>
        <v>3.5194174757281552E-2</v>
      </c>
      <c r="Z60" s="97" t="s">
        <v>70</v>
      </c>
      <c r="AA60" s="97"/>
      <c r="AB60" s="97"/>
      <c r="AC60" s="97"/>
      <c r="AD60" s="97"/>
      <c r="AE60" s="7">
        <v>149</v>
      </c>
    </row>
    <row r="61" spans="2:31" x14ac:dyDescent="0.35">
      <c r="B61" s="101"/>
      <c r="C61" s="102"/>
      <c r="D61" s="96" t="s">
        <v>71</v>
      </c>
      <c r="E61" s="96"/>
      <c r="F61" s="96"/>
      <c r="G61" s="96"/>
      <c r="H61" s="96"/>
      <c r="I61" s="96"/>
      <c r="J61" s="96"/>
      <c r="K61" s="96"/>
      <c r="L61" s="7">
        <v>1</v>
      </c>
      <c r="P61" s="97" t="s">
        <v>72</v>
      </c>
      <c r="Q61" s="97"/>
      <c r="R61" s="7">
        <v>1</v>
      </c>
      <c r="S61" s="7">
        <v>12</v>
      </c>
      <c r="T61" s="7">
        <f t="shared" si="2"/>
        <v>13</v>
      </c>
      <c r="U61" s="14">
        <f t="shared" si="3"/>
        <v>7.8883495145631068E-3</v>
      </c>
      <c r="Z61" s="97" t="s">
        <v>73</v>
      </c>
      <c r="AA61" s="97"/>
      <c r="AB61" s="97"/>
      <c r="AC61" s="97"/>
      <c r="AD61" s="97"/>
      <c r="AE61" s="7">
        <v>7</v>
      </c>
    </row>
    <row r="62" spans="2:31" x14ac:dyDescent="0.35">
      <c r="B62" s="101"/>
      <c r="C62" s="102"/>
      <c r="D62" s="105" t="s">
        <v>74</v>
      </c>
      <c r="E62" s="105"/>
      <c r="F62" s="105"/>
      <c r="G62" s="105"/>
      <c r="H62" s="105"/>
      <c r="I62" s="105"/>
      <c r="J62" s="105"/>
      <c r="K62" s="105"/>
      <c r="L62" s="27">
        <f>SUM(L44:L61)</f>
        <v>1616</v>
      </c>
      <c r="P62" s="97" t="s">
        <v>75</v>
      </c>
      <c r="Q62" s="97"/>
      <c r="R62" s="7">
        <v>41</v>
      </c>
      <c r="S62" s="7">
        <v>1</v>
      </c>
      <c r="T62" s="7">
        <f t="shared" si="2"/>
        <v>42</v>
      </c>
      <c r="U62" s="14">
        <f t="shared" si="3"/>
        <v>2.5485436893203883E-2</v>
      </c>
      <c r="Z62" s="97" t="s">
        <v>76</v>
      </c>
      <c r="AA62" s="97"/>
      <c r="AB62" s="97"/>
      <c r="AC62" s="97"/>
      <c r="AD62" s="97"/>
      <c r="AE62" s="7">
        <v>30</v>
      </c>
    </row>
    <row r="63" spans="2:31" x14ac:dyDescent="0.35">
      <c r="B63" s="101"/>
      <c r="C63" s="102" t="s">
        <v>77</v>
      </c>
      <c r="D63" s="96" t="s">
        <v>78</v>
      </c>
      <c r="E63" s="96"/>
      <c r="F63" s="96"/>
      <c r="G63" s="96"/>
      <c r="H63" s="96"/>
      <c r="I63" s="96"/>
      <c r="J63" s="96"/>
      <c r="K63" s="96"/>
      <c r="L63" s="7">
        <v>1</v>
      </c>
      <c r="P63" s="108" t="s">
        <v>4</v>
      </c>
      <c r="Q63" s="109"/>
      <c r="R63" s="7">
        <v>168</v>
      </c>
      <c r="S63" s="7"/>
      <c r="T63" s="7">
        <f t="shared" si="2"/>
        <v>168</v>
      </c>
      <c r="U63" s="14">
        <f t="shared" si="3"/>
        <v>0.10194174757281553</v>
      </c>
      <c r="Z63" s="97" t="s">
        <v>58</v>
      </c>
      <c r="AA63" s="97"/>
      <c r="AB63" s="97"/>
      <c r="AC63" s="97"/>
      <c r="AD63" s="97"/>
      <c r="AE63" s="7">
        <v>148</v>
      </c>
    </row>
    <row r="64" spans="2:31" x14ac:dyDescent="0.35">
      <c r="B64" s="101"/>
      <c r="C64" s="102"/>
      <c r="D64" s="96" t="s">
        <v>45</v>
      </c>
      <c r="E64" s="96"/>
      <c r="F64" s="96"/>
      <c r="G64" s="96"/>
      <c r="H64" s="96"/>
      <c r="I64" s="96"/>
      <c r="J64" s="96"/>
      <c r="K64" s="96"/>
      <c r="L64" s="7">
        <v>31</v>
      </c>
      <c r="P64" s="107" t="s">
        <v>79</v>
      </c>
      <c r="Q64" s="107"/>
      <c r="R64" s="27">
        <f>SUM(R58:R63)</f>
        <v>1616</v>
      </c>
      <c r="S64" s="27">
        <f t="shared" ref="S64:T64" si="4">SUM(S58:S63)</f>
        <v>32</v>
      </c>
      <c r="T64" s="27">
        <f t="shared" si="4"/>
        <v>1648</v>
      </c>
      <c r="U64" s="28">
        <f t="shared" si="3"/>
        <v>1</v>
      </c>
      <c r="Z64" s="97" t="s">
        <v>80</v>
      </c>
      <c r="AA64" s="97"/>
      <c r="AB64" s="97"/>
      <c r="AC64" s="97"/>
      <c r="AD64" s="97"/>
      <c r="AE64" s="7">
        <v>1183</v>
      </c>
    </row>
    <row r="65" spans="1:31" x14ac:dyDescent="0.35">
      <c r="B65" s="101"/>
      <c r="C65" s="102"/>
      <c r="D65" s="96" t="s">
        <v>47</v>
      </c>
      <c r="E65" s="96"/>
      <c r="F65" s="96"/>
      <c r="G65" s="96"/>
      <c r="H65" s="96"/>
      <c r="I65" s="96"/>
      <c r="J65" s="96"/>
      <c r="K65" s="96"/>
      <c r="L65" s="7">
        <v>62</v>
      </c>
      <c r="Z65" s="107" t="s">
        <v>79</v>
      </c>
      <c r="AA65" s="107"/>
      <c r="AB65" s="107"/>
      <c r="AC65" s="107"/>
      <c r="AD65" s="107"/>
      <c r="AE65" s="27">
        <f>SUM(AE58:AE64)</f>
        <v>1616</v>
      </c>
    </row>
    <row r="66" spans="1:31" x14ac:dyDescent="0.35">
      <c r="B66" s="101"/>
      <c r="C66" s="102"/>
      <c r="D66" s="96" t="s">
        <v>48</v>
      </c>
      <c r="E66" s="96"/>
      <c r="F66" s="96"/>
      <c r="G66" s="96"/>
      <c r="H66" s="96"/>
      <c r="I66" s="96"/>
      <c r="J66" s="96"/>
      <c r="K66" s="96"/>
      <c r="L66" s="7">
        <v>2</v>
      </c>
    </row>
    <row r="67" spans="1:31" x14ac:dyDescent="0.35">
      <c r="B67" s="101"/>
      <c r="C67" s="102"/>
      <c r="D67" s="96" t="s">
        <v>81</v>
      </c>
      <c r="E67" s="96"/>
      <c r="F67" s="96"/>
      <c r="G67" s="96"/>
      <c r="H67" s="96"/>
      <c r="I67" s="96"/>
      <c r="J67" s="96"/>
      <c r="K67" s="96"/>
      <c r="L67" s="7">
        <v>2</v>
      </c>
    </row>
    <row r="68" spans="1:31" x14ac:dyDescent="0.35">
      <c r="B68" s="101"/>
      <c r="C68" s="102"/>
      <c r="D68" s="96" t="s">
        <v>50</v>
      </c>
      <c r="E68" s="96"/>
      <c r="F68" s="96"/>
      <c r="G68" s="96"/>
      <c r="H68" s="96"/>
      <c r="I68" s="96"/>
      <c r="J68" s="96"/>
      <c r="K68" s="96"/>
      <c r="L68" s="7">
        <v>5</v>
      </c>
    </row>
    <row r="69" spans="1:31" x14ac:dyDescent="0.35">
      <c r="B69" s="101"/>
      <c r="C69" s="102"/>
      <c r="D69" s="96" t="s">
        <v>52</v>
      </c>
      <c r="E69" s="96"/>
      <c r="F69" s="96"/>
      <c r="G69" s="96"/>
      <c r="H69" s="96"/>
      <c r="I69" s="96"/>
      <c r="J69" s="96"/>
      <c r="K69" s="96"/>
      <c r="L69" s="7">
        <v>20</v>
      </c>
    </row>
    <row r="70" spans="1:31" x14ac:dyDescent="0.35">
      <c r="B70" s="101"/>
      <c r="C70" s="102"/>
      <c r="D70" s="96" t="s">
        <v>53</v>
      </c>
      <c r="E70" s="96"/>
      <c r="F70" s="96"/>
      <c r="G70" s="96"/>
      <c r="H70" s="96"/>
      <c r="I70" s="96"/>
      <c r="J70" s="96"/>
      <c r="K70" s="96"/>
      <c r="L70" s="7">
        <v>3</v>
      </c>
    </row>
    <row r="71" spans="1:31" x14ac:dyDescent="0.35">
      <c r="B71" s="101"/>
      <c r="C71" s="102"/>
      <c r="D71" s="96" t="s">
        <v>56</v>
      </c>
      <c r="E71" s="96"/>
      <c r="F71" s="96"/>
      <c r="G71" s="96"/>
      <c r="H71" s="96"/>
      <c r="I71" s="96"/>
      <c r="J71" s="96"/>
      <c r="K71" s="96"/>
      <c r="L71" s="7">
        <v>2</v>
      </c>
    </row>
    <row r="72" spans="1:31" x14ac:dyDescent="0.35">
      <c r="B72" s="101"/>
      <c r="C72" s="102"/>
      <c r="D72" s="96" t="s">
        <v>82</v>
      </c>
      <c r="E72" s="96"/>
      <c r="F72" s="96"/>
      <c r="G72" s="96"/>
      <c r="H72" s="96"/>
      <c r="I72" s="96"/>
      <c r="J72" s="96"/>
      <c r="K72" s="96"/>
      <c r="L72" s="7">
        <v>3</v>
      </c>
    </row>
    <row r="73" spans="1:31" x14ac:dyDescent="0.35">
      <c r="B73" s="101"/>
      <c r="C73" s="102"/>
      <c r="D73" s="96" t="s">
        <v>65</v>
      </c>
      <c r="E73" s="96"/>
      <c r="F73" s="96"/>
      <c r="G73" s="96"/>
      <c r="H73" s="96"/>
      <c r="I73" s="96"/>
      <c r="J73" s="96"/>
      <c r="K73" s="96"/>
      <c r="L73" s="7">
        <v>10</v>
      </c>
    </row>
    <row r="74" spans="1:31" x14ac:dyDescent="0.35">
      <c r="B74" s="101"/>
      <c r="C74" s="102"/>
      <c r="D74" s="105" t="s">
        <v>83</v>
      </c>
      <c r="E74" s="105"/>
      <c r="F74" s="105"/>
      <c r="G74" s="105"/>
      <c r="H74" s="105"/>
      <c r="I74" s="105"/>
      <c r="J74" s="105"/>
      <c r="K74" s="105"/>
      <c r="L74" s="27">
        <f>SUM(L63:L73)</f>
        <v>141</v>
      </c>
    </row>
    <row r="75" spans="1:31" s="106" customFormat="1" x14ac:dyDescent="0.35">
      <c r="A75" s="106">
        <v>2020</v>
      </c>
    </row>
    <row r="76" spans="1:31" ht="15" customHeight="1" x14ac:dyDescent="0.35">
      <c r="B76" s="110">
        <v>2020</v>
      </c>
      <c r="C76" s="102" t="s">
        <v>44</v>
      </c>
      <c r="D76" s="96" t="s">
        <v>45</v>
      </c>
      <c r="E76" s="96"/>
      <c r="F76" s="96"/>
      <c r="G76" s="96"/>
      <c r="H76" s="96"/>
      <c r="I76" s="96"/>
      <c r="J76" s="96"/>
      <c r="K76" s="96"/>
      <c r="L76" s="7">
        <v>5</v>
      </c>
    </row>
    <row r="77" spans="1:31" x14ac:dyDescent="0.35">
      <c r="B77" s="111"/>
      <c r="C77" s="102"/>
      <c r="D77" s="96" t="s">
        <v>46</v>
      </c>
      <c r="E77" s="96"/>
      <c r="F77" s="96"/>
      <c r="G77" s="96"/>
      <c r="H77" s="96"/>
      <c r="I77" s="96"/>
      <c r="J77" s="96"/>
      <c r="K77" s="96"/>
      <c r="L77" s="7"/>
    </row>
    <row r="78" spans="1:31" x14ac:dyDescent="0.35">
      <c r="B78" s="111"/>
      <c r="C78" s="102"/>
      <c r="D78" s="96" t="s">
        <v>47</v>
      </c>
      <c r="E78" s="96"/>
      <c r="F78" s="96"/>
      <c r="G78" s="96"/>
      <c r="H78" s="96"/>
      <c r="I78" s="96"/>
      <c r="J78" s="96"/>
      <c r="K78" s="96"/>
      <c r="L78" s="7">
        <v>104</v>
      </c>
    </row>
    <row r="79" spans="1:31" x14ac:dyDescent="0.35">
      <c r="B79" s="111"/>
      <c r="C79" s="102"/>
      <c r="D79" s="96" t="s">
        <v>48</v>
      </c>
      <c r="E79" s="96"/>
      <c r="F79" s="96"/>
      <c r="G79" s="96"/>
      <c r="H79" s="96"/>
      <c r="I79" s="96"/>
      <c r="J79" s="96"/>
      <c r="K79" s="96"/>
      <c r="L79" s="7">
        <v>1</v>
      </c>
    </row>
    <row r="80" spans="1:31" x14ac:dyDescent="0.35">
      <c r="B80" s="111"/>
      <c r="C80" s="102"/>
      <c r="D80" s="96" t="s">
        <v>49</v>
      </c>
      <c r="E80" s="96"/>
      <c r="F80" s="96"/>
      <c r="G80" s="96"/>
      <c r="H80" s="96"/>
      <c r="I80" s="96"/>
      <c r="J80" s="96"/>
      <c r="K80" s="96"/>
      <c r="L80" s="7"/>
    </row>
    <row r="81" spans="2:31" x14ac:dyDescent="0.35">
      <c r="B81" s="111"/>
      <c r="C81" s="102"/>
      <c r="D81" s="96" t="s">
        <v>50</v>
      </c>
      <c r="E81" s="96"/>
      <c r="F81" s="96"/>
      <c r="G81" s="96"/>
      <c r="H81" s="96"/>
      <c r="I81" s="96"/>
      <c r="J81" s="96"/>
      <c r="K81" s="96"/>
      <c r="L81" s="7">
        <v>3</v>
      </c>
    </row>
    <row r="82" spans="2:31" x14ac:dyDescent="0.35">
      <c r="B82" s="111"/>
      <c r="C82" s="102"/>
      <c r="D82" s="96" t="s">
        <v>51</v>
      </c>
      <c r="E82" s="96"/>
      <c r="F82" s="96"/>
      <c r="G82" s="96"/>
      <c r="H82" s="96"/>
      <c r="I82" s="96"/>
      <c r="J82" s="96"/>
      <c r="K82" s="96"/>
      <c r="L82" s="7"/>
    </row>
    <row r="83" spans="2:31" x14ac:dyDescent="0.35">
      <c r="B83" s="111"/>
      <c r="C83" s="102"/>
      <c r="D83" s="96" t="s">
        <v>52</v>
      </c>
      <c r="E83" s="96"/>
      <c r="F83" s="96"/>
      <c r="G83" s="96"/>
      <c r="H83" s="96"/>
      <c r="I83" s="96"/>
      <c r="J83" s="96"/>
      <c r="K83" s="96"/>
      <c r="L83" s="7"/>
    </row>
    <row r="84" spans="2:31" x14ac:dyDescent="0.35">
      <c r="B84" s="111"/>
      <c r="C84" s="102"/>
      <c r="D84" s="96" t="s">
        <v>53</v>
      </c>
      <c r="E84" s="96"/>
      <c r="F84" s="96"/>
      <c r="G84" s="96"/>
      <c r="H84" s="96"/>
      <c r="I84" s="96"/>
      <c r="J84" s="96"/>
      <c r="K84" s="96"/>
      <c r="L84" s="7"/>
      <c r="P84" s="103" t="s">
        <v>59</v>
      </c>
      <c r="Q84" s="103"/>
      <c r="R84" s="24">
        <v>1</v>
      </c>
      <c r="S84" s="24">
        <v>2</v>
      </c>
      <c r="T84" s="24" t="s">
        <v>7</v>
      </c>
      <c r="U84" s="24" t="s">
        <v>60</v>
      </c>
      <c r="Z84" s="103" t="s">
        <v>61</v>
      </c>
      <c r="AA84" s="103"/>
      <c r="AB84" s="103"/>
      <c r="AC84" s="103"/>
      <c r="AD84" s="104"/>
      <c r="AE84" s="25" t="s">
        <v>7</v>
      </c>
    </row>
    <row r="85" spans="2:31" x14ac:dyDescent="0.35">
      <c r="B85" s="111"/>
      <c r="C85" s="102"/>
      <c r="D85" s="96" t="s">
        <v>54</v>
      </c>
      <c r="E85" s="96"/>
      <c r="F85" s="96"/>
      <c r="G85" s="96"/>
      <c r="H85" s="96"/>
      <c r="I85" s="96"/>
      <c r="J85" s="96"/>
      <c r="K85" s="96"/>
      <c r="L85" s="7"/>
      <c r="P85" s="97" t="s">
        <v>63</v>
      </c>
      <c r="Q85" s="97"/>
      <c r="R85" s="7"/>
      <c r="S85" s="7"/>
      <c r="T85" s="7">
        <f>SUM(R85:S85)</f>
        <v>0</v>
      </c>
      <c r="U85" s="14">
        <f>((T85*100)/$T$91)*0.01</f>
        <v>0</v>
      </c>
      <c r="Z85" s="97" t="s">
        <v>64</v>
      </c>
      <c r="AA85" s="97"/>
      <c r="AB85" s="97"/>
      <c r="AC85" s="97"/>
      <c r="AD85" s="97"/>
      <c r="AE85" s="7">
        <v>3</v>
      </c>
    </row>
    <row r="86" spans="2:31" x14ac:dyDescent="0.35">
      <c r="B86" s="111"/>
      <c r="C86" s="102"/>
      <c r="D86" s="96" t="s">
        <v>55</v>
      </c>
      <c r="E86" s="96"/>
      <c r="F86" s="96"/>
      <c r="G86" s="96"/>
      <c r="H86" s="96"/>
      <c r="I86" s="96"/>
      <c r="J86" s="96"/>
      <c r="K86" s="96"/>
      <c r="L86" s="7"/>
      <c r="P86" s="97" t="s">
        <v>66</v>
      </c>
      <c r="Q86" s="97"/>
      <c r="R86" s="7">
        <v>101</v>
      </c>
      <c r="S86" s="7"/>
      <c r="T86" s="7">
        <f t="shared" ref="T86:T90" si="5">SUM(R86:S86)</f>
        <v>101</v>
      </c>
      <c r="U86" s="14">
        <f t="shared" ref="U86:U91" si="6">((T86*100)/$T$91)*0.01</f>
        <v>0.86324786324786329</v>
      </c>
      <c r="Z86" s="97" t="s">
        <v>67</v>
      </c>
      <c r="AA86" s="97"/>
      <c r="AB86" s="97"/>
      <c r="AC86" s="97"/>
      <c r="AD86" s="97"/>
      <c r="AE86" s="7"/>
    </row>
    <row r="87" spans="2:31" x14ac:dyDescent="0.35">
      <c r="B87" s="111"/>
      <c r="C87" s="102"/>
      <c r="D87" s="96" t="s">
        <v>56</v>
      </c>
      <c r="E87" s="96"/>
      <c r="F87" s="96"/>
      <c r="G87" s="96"/>
      <c r="H87" s="96"/>
      <c r="I87" s="96"/>
      <c r="J87" s="96"/>
      <c r="K87" s="96"/>
      <c r="L87" s="7"/>
      <c r="P87" s="97" t="s">
        <v>69</v>
      </c>
      <c r="Q87" s="97"/>
      <c r="R87" s="7"/>
      <c r="S87" s="7"/>
      <c r="T87" s="7">
        <f t="shared" si="5"/>
        <v>0</v>
      </c>
      <c r="U87" s="14">
        <f t="shared" si="6"/>
        <v>0</v>
      </c>
      <c r="Z87" s="97" t="s">
        <v>70</v>
      </c>
      <c r="AA87" s="97"/>
      <c r="AB87" s="97"/>
      <c r="AC87" s="97"/>
      <c r="AD87" s="97"/>
      <c r="AE87" s="7">
        <v>10</v>
      </c>
    </row>
    <row r="88" spans="2:31" x14ac:dyDescent="0.35">
      <c r="B88" s="111"/>
      <c r="C88" s="102"/>
      <c r="D88" s="96" t="s">
        <v>84</v>
      </c>
      <c r="E88" s="96"/>
      <c r="F88" s="96"/>
      <c r="G88" s="96"/>
      <c r="H88" s="96"/>
      <c r="I88" s="96"/>
      <c r="J88" s="96"/>
      <c r="K88" s="96"/>
      <c r="L88" s="7"/>
      <c r="P88" s="97" t="s">
        <v>72</v>
      </c>
      <c r="Q88" s="97"/>
      <c r="R88" s="7"/>
      <c r="S88" s="7"/>
      <c r="T88" s="7">
        <f t="shared" si="5"/>
        <v>0</v>
      </c>
      <c r="U88" s="14">
        <f t="shared" si="6"/>
        <v>0</v>
      </c>
      <c r="Z88" s="97" t="s">
        <v>73</v>
      </c>
      <c r="AA88" s="97"/>
      <c r="AB88" s="97"/>
      <c r="AC88" s="97"/>
      <c r="AD88" s="97"/>
      <c r="AE88" s="7">
        <v>1</v>
      </c>
    </row>
    <row r="89" spans="2:31" x14ac:dyDescent="0.35">
      <c r="B89" s="111"/>
      <c r="C89" s="102"/>
      <c r="D89" s="96" t="s">
        <v>57</v>
      </c>
      <c r="E89" s="96"/>
      <c r="F89" s="96"/>
      <c r="G89" s="96"/>
      <c r="H89" s="96"/>
      <c r="I89" s="96"/>
      <c r="J89" s="96"/>
      <c r="K89" s="96"/>
      <c r="L89" s="7"/>
      <c r="P89" s="97" t="s">
        <v>75</v>
      </c>
      <c r="Q89" s="97"/>
      <c r="R89" s="7">
        <v>2</v>
      </c>
      <c r="S89" s="7"/>
      <c r="T89" s="7">
        <f t="shared" si="5"/>
        <v>2</v>
      </c>
      <c r="U89" s="14">
        <f t="shared" si="6"/>
        <v>1.7094017094017092E-2</v>
      </c>
      <c r="Z89" s="97" t="s">
        <v>76</v>
      </c>
      <c r="AA89" s="97"/>
      <c r="AB89" s="97"/>
      <c r="AC89" s="97"/>
      <c r="AD89" s="97"/>
      <c r="AE89" s="7">
        <v>7</v>
      </c>
    </row>
    <row r="90" spans="2:31" x14ac:dyDescent="0.35">
      <c r="B90" s="111"/>
      <c r="C90" s="102"/>
      <c r="D90" s="96" t="s">
        <v>58</v>
      </c>
      <c r="E90" s="96"/>
      <c r="F90" s="96"/>
      <c r="G90" s="96"/>
      <c r="H90" s="96"/>
      <c r="I90" s="96"/>
      <c r="J90" s="96"/>
      <c r="K90" s="96"/>
      <c r="L90" s="7">
        <v>2</v>
      </c>
      <c r="P90" s="108" t="s">
        <v>4</v>
      </c>
      <c r="Q90" s="109"/>
      <c r="R90" s="7">
        <v>14</v>
      </c>
      <c r="S90" s="7"/>
      <c r="T90" s="7">
        <f t="shared" si="5"/>
        <v>14</v>
      </c>
      <c r="U90" s="14">
        <f t="shared" si="6"/>
        <v>0.11965811965811966</v>
      </c>
      <c r="Z90" s="97" t="s">
        <v>58</v>
      </c>
      <c r="AA90" s="97"/>
      <c r="AB90" s="97"/>
      <c r="AC90" s="97"/>
      <c r="AD90" s="97"/>
      <c r="AE90" s="7">
        <v>18</v>
      </c>
    </row>
    <row r="91" spans="2:31" x14ac:dyDescent="0.35">
      <c r="B91" s="111"/>
      <c r="C91" s="102"/>
      <c r="D91" s="96" t="s">
        <v>62</v>
      </c>
      <c r="E91" s="96"/>
      <c r="F91" s="96"/>
      <c r="G91" s="96"/>
      <c r="H91" s="96"/>
      <c r="I91" s="96"/>
      <c r="J91" s="96"/>
      <c r="K91" s="96"/>
      <c r="L91" s="7"/>
      <c r="P91" s="107" t="s">
        <v>79</v>
      </c>
      <c r="Q91" s="107"/>
      <c r="R91" s="27">
        <f>SUM(R85:R90)</f>
        <v>117</v>
      </c>
      <c r="S91" s="27">
        <f>SUM(S85:S90)</f>
        <v>0</v>
      </c>
      <c r="T91" s="27">
        <f>SUM(T85:T90)</f>
        <v>117</v>
      </c>
      <c r="U91" s="28">
        <f t="shared" si="6"/>
        <v>1</v>
      </c>
      <c r="Z91" s="97" t="s">
        <v>80</v>
      </c>
      <c r="AA91" s="97"/>
      <c r="AB91" s="97"/>
      <c r="AC91" s="97"/>
      <c r="AD91" s="97"/>
      <c r="AE91" s="7">
        <v>78</v>
      </c>
    </row>
    <row r="92" spans="2:31" x14ac:dyDescent="0.35">
      <c r="B92" s="111"/>
      <c r="C92" s="102"/>
      <c r="D92" s="96" t="s">
        <v>65</v>
      </c>
      <c r="E92" s="96"/>
      <c r="F92" s="96"/>
      <c r="G92" s="96"/>
      <c r="H92" s="96"/>
      <c r="I92" s="96"/>
      <c r="J92" s="96"/>
      <c r="K92" s="96"/>
      <c r="L92" s="7"/>
      <c r="Z92" s="107" t="s">
        <v>79</v>
      </c>
      <c r="AA92" s="107"/>
      <c r="AB92" s="107"/>
      <c r="AC92" s="107"/>
      <c r="AD92" s="107"/>
      <c r="AE92" s="27">
        <f>SUM(AE85:AE91)</f>
        <v>117</v>
      </c>
    </row>
    <row r="93" spans="2:31" x14ac:dyDescent="0.35">
      <c r="B93" s="111"/>
      <c r="C93" s="102"/>
      <c r="D93" s="96" t="s">
        <v>68</v>
      </c>
      <c r="E93" s="96"/>
      <c r="F93" s="96"/>
      <c r="G93" s="96"/>
      <c r="H93" s="96"/>
      <c r="I93" s="96"/>
      <c r="J93" s="96"/>
      <c r="K93" s="96"/>
      <c r="L93" s="7"/>
    </row>
    <row r="94" spans="2:31" x14ac:dyDescent="0.35">
      <c r="B94" s="111"/>
      <c r="C94" s="102"/>
      <c r="D94" s="96" t="s">
        <v>71</v>
      </c>
      <c r="E94" s="96"/>
      <c r="F94" s="96"/>
      <c r="G94" s="96"/>
      <c r="H94" s="96"/>
      <c r="I94" s="96"/>
      <c r="J94" s="96"/>
      <c r="K94" s="96"/>
      <c r="L94" s="7"/>
    </row>
    <row r="95" spans="2:31" x14ac:dyDescent="0.35">
      <c r="B95" s="111"/>
      <c r="C95" s="102"/>
      <c r="D95" s="96" t="s">
        <v>85</v>
      </c>
      <c r="E95" s="96"/>
      <c r="F95" s="96"/>
      <c r="G95" s="96"/>
      <c r="H95" s="96"/>
      <c r="I95" s="96"/>
      <c r="J95" s="96"/>
      <c r="K95" s="96"/>
      <c r="L95" s="7">
        <v>2</v>
      </c>
    </row>
    <row r="96" spans="2:31" x14ac:dyDescent="0.35">
      <c r="B96" s="111"/>
      <c r="C96" s="102"/>
      <c r="D96" s="105" t="s">
        <v>86</v>
      </c>
      <c r="E96" s="105"/>
      <c r="F96" s="105"/>
      <c r="G96" s="105"/>
      <c r="H96" s="105"/>
      <c r="I96" s="105"/>
      <c r="J96" s="105"/>
      <c r="K96" s="105"/>
      <c r="L96" s="27">
        <f>SUM(L76:L95)</f>
        <v>117</v>
      </c>
    </row>
    <row r="97" spans="1:71" x14ac:dyDescent="0.35">
      <c r="B97" s="111"/>
      <c r="C97" s="6" t="s">
        <v>77</v>
      </c>
      <c r="D97" s="96" t="s">
        <v>52</v>
      </c>
      <c r="E97" s="96"/>
      <c r="F97" s="96"/>
      <c r="G97" s="96"/>
      <c r="H97" s="96"/>
      <c r="I97" s="96"/>
      <c r="J97" s="96"/>
      <c r="K97" s="96"/>
      <c r="L97" s="7">
        <v>2</v>
      </c>
    </row>
    <row r="98" spans="1:71" s="106" customFormat="1" x14ac:dyDescent="0.35">
      <c r="A98" s="106" t="s">
        <v>87</v>
      </c>
    </row>
    <row r="99" spans="1:71" s="29" customFormat="1" x14ac:dyDescent="0.35">
      <c r="B99" s="101" t="s">
        <v>87</v>
      </c>
      <c r="C99" s="112" t="s">
        <v>44</v>
      </c>
      <c r="D99" s="94" t="s">
        <v>88</v>
      </c>
      <c r="E99" s="94"/>
      <c r="F99" s="94"/>
      <c r="G99" s="94"/>
      <c r="H99" s="94"/>
      <c r="I99" s="94"/>
      <c r="J99" s="94"/>
      <c r="K99" s="94"/>
      <c r="L99" s="7">
        <v>298</v>
      </c>
      <c r="M99" s="75"/>
    </row>
    <row r="100" spans="1:71" s="29" customFormat="1" x14ac:dyDescent="0.35">
      <c r="B100" s="101"/>
      <c r="C100" s="112"/>
      <c r="D100" s="94" t="s">
        <v>89</v>
      </c>
      <c r="E100" s="94"/>
      <c r="F100" s="94"/>
      <c r="G100" s="94"/>
      <c r="H100" s="94"/>
      <c r="I100" s="94"/>
      <c r="J100" s="94"/>
      <c r="K100" s="94"/>
      <c r="L100" s="7">
        <v>2</v>
      </c>
      <c r="M100" s="76"/>
      <c r="AI100" s="3"/>
      <c r="AJ100" s="3"/>
      <c r="AK100" s="3"/>
      <c r="AL100" s="3"/>
      <c r="AM100" s="3"/>
      <c r="AN100" s="3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1:71" s="29" customFormat="1" x14ac:dyDescent="0.35">
      <c r="B101" s="101"/>
      <c r="C101" s="112"/>
      <c r="D101" s="94" t="s">
        <v>90</v>
      </c>
      <c r="E101" s="94"/>
      <c r="F101" s="94"/>
      <c r="G101" s="94"/>
      <c r="H101" s="94"/>
      <c r="I101" s="94"/>
      <c r="J101" s="94"/>
      <c r="K101" s="94"/>
      <c r="L101" s="7">
        <v>1245</v>
      </c>
      <c r="M101" s="76"/>
      <c r="AI101" s="3"/>
      <c r="AJ101" s="3"/>
      <c r="AK101" s="3"/>
      <c r="AL101" s="3"/>
      <c r="AM101" s="3"/>
      <c r="AN101" s="3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1:71" s="29" customFormat="1" x14ac:dyDescent="0.35">
      <c r="B102" s="101"/>
      <c r="C102" s="112"/>
      <c r="D102" s="94" t="s">
        <v>91</v>
      </c>
      <c r="E102" s="94"/>
      <c r="F102" s="94"/>
      <c r="G102" s="94"/>
      <c r="H102" s="94"/>
      <c r="I102" s="94"/>
      <c r="J102" s="94"/>
      <c r="K102" s="94"/>
      <c r="L102" s="7">
        <v>4</v>
      </c>
      <c r="M102" s="76"/>
      <c r="AI102" s="3"/>
      <c r="AJ102" s="3"/>
      <c r="AK102" s="3"/>
      <c r="AL102" s="3"/>
      <c r="AM102" s="3"/>
      <c r="AN102" s="3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1:71" s="29" customFormat="1" x14ac:dyDescent="0.35">
      <c r="B103" s="101"/>
      <c r="C103" s="112"/>
      <c r="D103" s="94" t="s">
        <v>92</v>
      </c>
      <c r="E103" s="94"/>
      <c r="F103" s="94"/>
      <c r="G103" s="94"/>
      <c r="H103" s="94"/>
      <c r="I103" s="94"/>
      <c r="J103" s="94"/>
      <c r="K103" s="94"/>
      <c r="L103" s="7">
        <v>2</v>
      </c>
      <c r="M103" s="76"/>
      <c r="AI103" s="3"/>
      <c r="AJ103" s="3"/>
      <c r="AK103" s="3"/>
      <c r="AL103" s="3"/>
      <c r="AM103" s="3"/>
      <c r="AN103" s="3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1:71" s="29" customFormat="1" x14ac:dyDescent="0.35">
      <c r="B104" s="101"/>
      <c r="C104" s="112"/>
      <c r="D104" s="94" t="s">
        <v>93</v>
      </c>
      <c r="E104" s="94"/>
      <c r="F104" s="94"/>
      <c r="G104" s="94"/>
      <c r="H104" s="94"/>
      <c r="I104" s="94"/>
      <c r="J104" s="94"/>
      <c r="K104" s="94"/>
      <c r="L104" s="7">
        <v>23</v>
      </c>
      <c r="M104" s="76"/>
      <c r="AI104" s="3"/>
      <c r="AJ104" s="3"/>
      <c r="AK104" s="3"/>
      <c r="AL104" s="3"/>
      <c r="AM104" s="3"/>
      <c r="AN104" s="3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1:71" x14ac:dyDescent="0.35">
      <c r="B105" s="101"/>
      <c r="C105" s="112"/>
      <c r="D105" s="94" t="s">
        <v>94</v>
      </c>
      <c r="E105" s="94"/>
      <c r="F105" s="94"/>
      <c r="G105" s="94"/>
      <c r="H105" s="94"/>
      <c r="I105" s="94"/>
      <c r="J105" s="94"/>
      <c r="K105" s="94"/>
      <c r="L105" s="7">
        <v>4</v>
      </c>
      <c r="M105" s="76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1:71" x14ac:dyDescent="0.35">
      <c r="B106" s="101"/>
      <c r="C106" s="112"/>
      <c r="D106" s="94" t="s">
        <v>95</v>
      </c>
      <c r="E106" s="94"/>
      <c r="F106" s="94"/>
      <c r="G106" s="94"/>
      <c r="H106" s="94"/>
      <c r="I106" s="94"/>
      <c r="J106" s="94"/>
      <c r="K106" s="94"/>
      <c r="L106" s="7">
        <v>35</v>
      </c>
      <c r="M106" s="76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1:71" x14ac:dyDescent="0.35">
      <c r="B107" s="101"/>
      <c r="C107" s="112"/>
      <c r="D107" s="94" t="s">
        <v>96</v>
      </c>
      <c r="E107" s="94"/>
      <c r="F107" s="94"/>
      <c r="G107" s="94"/>
      <c r="H107" s="94"/>
      <c r="I107" s="94"/>
      <c r="J107" s="94"/>
      <c r="K107" s="94"/>
      <c r="L107" s="7">
        <v>13</v>
      </c>
      <c r="M107" s="76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1:71" x14ac:dyDescent="0.35">
      <c r="B108" s="101"/>
      <c r="C108" s="112"/>
      <c r="D108" s="94" t="s">
        <v>97</v>
      </c>
      <c r="E108" s="94"/>
      <c r="F108" s="94"/>
      <c r="G108" s="94"/>
      <c r="H108" s="94"/>
      <c r="I108" s="94"/>
      <c r="J108" s="94"/>
      <c r="K108" s="94"/>
      <c r="L108" s="7">
        <v>1</v>
      </c>
      <c r="M108" s="76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1:71" x14ac:dyDescent="0.35">
      <c r="B109" s="101"/>
      <c r="C109" s="112"/>
      <c r="D109" s="94" t="s">
        <v>98</v>
      </c>
      <c r="E109" s="94"/>
      <c r="F109" s="94"/>
      <c r="G109" s="94"/>
      <c r="H109" s="94"/>
      <c r="I109" s="94"/>
      <c r="J109" s="94"/>
      <c r="K109" s="94"/>
      <c r="L109" s="7">
        <v>2</v>
      </c>
      <c r="M109" s="76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1:71" x14ac:dyDescent="0.35">
      <c r="B110" s="101"/>
      <c r="C110" s="112"/>
      <c r="D110" s="94" t="s">
        <v>99</v>
      </c>
      <c r="E110" s="94"/>
      <c r="F110" s="94"/>
      <c r="G110" s="94"/>
      <c r="H110" s="94"/>
      <c r="I110" s="94"/>
      <c r="J110" s="94"/>
      <c r="K110" s="94"/>
      <c r="L110" s="7">
        <v>3</v>
      </c>
      <c r="M110" s="76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1:71" x14ac:dyDescent="0.35">
      <c r="B111" s="101"/>
      <c r="C111" s="112"/>
      <c r="D111" s="94" t="s">
        <v>100</v>
      </c>
      <c r="E111" s="94"/>
      <c r="F111" s="94"/>
      <c r="G111" s="94"/>
      <c r="H111" s="94"/>
      <c r="I111" s="94"/>
      <c r="J111" s="94"/>
      <c r="K111" s="94"/>
      <c r="L111" s="7">
        <v>1</v>
      </c>
      <c r="M111" s="76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1:71" x14ac:dyDescent="0.35">
      <c r="B112" s="101"/>
      <c r="C112" s="112"/>
      <c r="D112" s="94" t="s">
        <v>101</v>
      </c>
      <c r="E112" s="94"/>
      <c r="F112" s="94"/>
      <c r="G112" s="94"/>
      <c r="H112" s="94"/>
      <c r="I112" s="94"/>
      <c r="J112" s="94"/>
      <c r="K112" s="94"/>
      <c r="L112" s="7">
        <v>9</v>
      </c>
      <c r="M112" s="76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2:71" x14ac:dyDescent="0.35">
      <c r="B113" s="101"/>
      <c r="C113" s="112"/>
      <c r="D113" s="94" t="s">
        <v>102</v>
      </c>
      <c r="E113" s="94"/>
      <c r="F113" s="94"/>
      <c r="G113" s="94"/>
      <c r="H113" s="94"/>
      <c r="I113" s="94"/>
      <c r="J113" s="94"/>
      <c r="K113" s="94"/>
      <c r="L113" s="7">
        <v>2</v>
      </c>
      <c r="M113" s="76"/>
      <c r="P113" s="103" t="s">
        <v>59</v>
      </c>
      <c r="Q113" s="103"/>
      <c r="R113" s="24">
        <v>1</v>
      </c>
      <c r="S113" s="24">
        <v>2</v>
      </c>
      <c r="T113" s="24" t="s">
        <v>7</v>
      </c>
      <c r="U113" s="24" t="s">
        <v>60</v>
      </c>
      <c r="Z113" s="103" t="s">
        <v>61</v>
      </c>
      <c r="AA113" s="103"/>
      <c r="AB113" s="103"/>
      <c r="AC113" s="103"/>
      <c r="AD113" s="104"/>
      <c r="AE113" s="25" t="s">
        <v>7</v>
      </c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2:71" x14ac:dyDescent="0.35">
      <c r="B114" s="101"/>
      <c r="C114" s="112"/>
      <c r="D114" s="94" t="s">
        <v>103</v>
      </c>
      <c r="E114" s="94"/>
      <c r="F114" s="94"/>
      <c r="G114" s="94"/>
      <c r="H114" s="94"/>
      <c r="I114" s="94"/>
      <c r="J114" s="94"/>
      <c r="K114" s="94"/>
      <c r="L114" s="7">
        <v>83</v>
      </c>
      <c r="M114" s="76"/>
      <c r="P114" s="97" t="s">
        <v>63</v>
      </c>
      <c r="Q114" s="97"/>
      <c r="R114" s="7">
        <f t="shared" ref="R114:S119" si="7">R58+R85</f>
        <v>8</v>
      </c>
      <c r="S114" s="7">
        <f t="shared" si="7"/>
        <v>0</v>
      </c>
      <c r="T114" s="7">
        <f>SUM(R114:S114)</f>
        <v>8</v>
      </c>
      <c r="U114" s="14">
        <f>((T114*100)/$T$120)*0.01</f>
        <v>4.5325779036827201E-3</v>
      </c>
      <c r="Z114" s="97" t="s">
        <v>64</v>
      </c>
      <c r="AA114" s="97"/>
      <c r="AB114" s="97"/>
      <c r="AC114" s="97"/>
      <c r="AD114" s="97"/>
      <c r="AE114" s="7">
        <v>58</v>
      </c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2:71" x14ac:dyDescent="0.35">
      <c r="B115" s="101"/>
      <c r="C115" s="112"/>
      <c r="D115" s="94" t="s">
        <v>104</v>
      </c>
      <c r="E115" s="94"/>
      <c r="F115" s="94"/>
      <c r="G115" s="94"/>
      <c r="H115" s="94"/>
      <c r="I115" s="94"/>
      <c r="J115" s="94"/>
      <c r="K115" s="94"/>
      <c r="L115" s="7">
        <v>3</v>
      </c>
      <c r="M115" s="76"/>
      <c r="P115" s="97" t="s">
        <v>66</v>
      </c>
      <c r="Q115" s="97"/>
      <c r="R115" s="7">
        <f t="shared" si="7"/>
        <v>1451</v>
      </c>
      <c r="S115" s="7">
        <f t="shared" si="7"/>
        <v>9</v>
      </c>
      <c r="T115" s="7">
        <f t="shared" ref="T115:T119" si="8">SUM(R115:S115)</f>
        <v>1460</v>
      </c>
      <c r="U115" s="14">
        <f t="shared" ref="U115:U120" si="9">((T115*100)/$T$120)*0.01</f>
        <v>0.82719546742209626</v>
      </c>
      <c r="Z115" s="97" t="s">
        <v>67</v>
      </c>
      <c r="AA115" s="97"/>
      <c r="AB115" s="97"/>
      <c r="AC115" s="97"/>
      <c r="AD115" s="97"/>
      <c r="AE115" s="7">
        <v>44</v>
      </c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2:71" x14ac:dyDescent="0.35">
      <c r="B116" s="101"/>
      <c r="C116" s="112"/>
      <c r="D116" s="94" t="s">
        <v>105</v>
      </c>
      <c r="E116" s="94"/>
      <c r="F116" s="94"/>
      <c r="G116" s="94"/>
      <c r="H116" s="94"/>
      <c r="I116" s="94"/>
      <c r="J116" s="94"/>
      <c r="K116" s="94"/>
      <c r="L116" s="7">
        <v>1</v>
      </c>
      <c r="M116" s="76"/>
      <c r="P116" s="97" t="s">
        <v>69</v>
      </c>
      <c r="Q116" s="97"/>
      <c r="R116" s="7">
        <f t="shared" si="7"/>
        <v>48</v>
      </c>
      <c r="S116" s="7">
        <f t="shared" si="7"/>
        <v>10</v>
      </c>
      <c r="T116" s="7">
        <f t="shared" si="8"/>
        <v>58</v>
      </c>
      <c r="U116" s="14">
        <f t="shared" si="9"/>
        <v>3.2861189801699713E-2</v>
      </c>
      <c r="Z116" s="97" t="s">
        <v>70</v>
      </c>
      <c r="AA116" s="97"/>
      <c r="AB116" s="97"/>
      <c r="AC116" s="97"/>
      <c r="AD116" s="97"/>
      <c r="AE116" s="7">
        <v>159</v>
      </c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2:71" x14ac:dyDescent="0.35">
      <c r="B117" s="101"/>
      <c r="C117" s="112"/>
      <c r="D117" s="94" t="s">
        <v>106</v>
      </c>
      <c r="E117" s="94"/>
      <c r="F117" s="94"/>
      <c r="G117" s="94"/>
      <c r="H117" s="94"/>
      <c r="I117" s="94"/>
      <c r="J117" s="94"/>
      <c r="K117" s="94"/>
      <c r="L117" s="7">
        <v>2</v>
      </c>
      <c r="M117" s="76"/>
      <c r="P117" s="97" t="s">
        <v>72</v>
      </c>
      <c r="Q117" s="97"/>
      <c r="R117" s="7">
        <f t="shared" si="7"/>
        <v>1</v>
      </c>
      <c r="S117" s="7">
        <f t="shared" si="7"/>
        <v>12</v>
      </c>
      <c r="T117" s="7">
        <f t="shared" si="8"/>
        <v>13</v>
      </c>
      <c r="U117" s="14">
        <f t="shared" si="9"/>
        <v>7.3654390934844195E-3</v>
      </c>
      <c r="Z117" s="97" t="s">
        <v>73</v>
      </c>
      <c r="AA117" s="97"/>
      <c r="AB117" s="97"/>
      <c r="AC117" s="97"/>
      <c r="AD117" s="97"/>
      <c r="AE117" s="7">
        <v>8</v>
      </c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2:71" x14ac:dyDescent="0.35">
      <c r="B118" s="101"/>
      <c r="C118" s="113"/>
      <c r="D118" s="105" t="s">
        <v>107</v>
      </c>
      <c r="E118" s="105"/>
      <c r="F118" s="105"/>
      <c r="G118" s="105"/>
      <c r="H118" s="105"/>
      <c r="I118" s="105"/>
      <c r="J118" s="105"/>
      <c r="K118" s="105"/>
      <c r="L118" s="27">
        <f>SUM(L99:L117)</f>
        <v>1733</v>
      </c>
      <c r="M118" s="76"/>
      <c r="P118" s="97" t="s">
        <v>75</v>
      </c>
      <c r="Q118" s="97"/>
      <c r="R118" s="7">
        <f t="shared" si="7"/>
        <v>43</v>
      </c>
      <c r="S118" s="7">
        <f t="shared" si="7"/>
        <v>1</v>
      </c>
      <c r="T118" s="7">
        <f t="shared" si="8"/>
        <v>44</v>
      </c>
      <c r="U118" s="14">
        <f t="shared" si="9"/>
        <v>2.492917847025496E-2</v>
      </c>
      <c r="Z118" s="97" t="s">
        <v>76</v>
      </c>
      <c r="AA118" s="97"/>
      <c r="AB118" s="97"/>
      <c r="AC118" s="97"/>
      <c r="AD118" s="97"/>
      <c r="AE118" s="7">
        <v>37</v>
      </c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2:71" x14ac:dyDescent="0.35">
      <c r="B119" s="101"/>
      <c r="C119" s="113" t="s">
        <v>77</v>
      </c>
      <c r="D119" s="96" t="s">
        <v>78</v>
      </c>
      <c r="E119" s="96"/>
      <c r="F119" s="96"/>
      <c r="G119" s="96"/>
      <c r="H119" s="96"/>
      <c r="I119" s="96"/>
      <c r="J119" s="96"/>
      <c r="K119" s="96"/>
      <c r="L119" s="7">
        <v>1</v>
      </c>
      <c r="P119" s="108" t="s">
        <v>4</v>
      </c>
      <c r="Q119" s="109"/>
      <c r="R119" s="7">
        <f t="shared" si="7"/>
        <v>182</v>
      </c>
      <c r="S119" s="7">
        <f t="shared" si="7"/>
        <v>0</v>
      </c>
      <c r="T119" s="7">
        <f t="shared" si="8"/>
        <v>182</v>
      </c>
      <c r="U119" s="14">
        <f t="shared" si="9"/>
        <v>0.10311614730878187</v>
      </c>
      <c r="Z119" s="97" t="s">
        <v>58</v>
      </c>
      <c r="AA119" s="97"/>
      <c r="AB119" s="97"/>
      <c r="AC119" s="97"/>
      <c r="AD119" s="97"/>
      <c r="AE119" s="7">
        <v>166</v>
      </c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2:71" x14ac:dyDescent="0.35">
      <c r="B120" s="101"/>
      <c r="C120" s="113"/>
      <c r="D120" s="96" t="s">
        <v>45</v>
      </c>
      <c r="E120" s="96"/>
      <c r="F120" s="96"/>
      <c r="G120" s="96"/>
      <c r="H120" s="96"/>
      <c r="I120" s="96"/>
      <c r="J120" s="96"/>
      <c r="K120" s="96"/>
      <c r="L120" s="7">
        <v>31</v>
      </c>
      <c r="P120" s="107" t="s">
        <v>79</v>
      </c>
      <c r="Q120" s="107"/>
      <c r="R120" s="27">
        <f>SUM(R114:R119)</f>
        <v>1733</v>
      </c>
      <c r="S120" s="27">
        <f>SUM(S114:S119)</f>
        <v>32</v>
      </c>
      <c r="T120" s="27">
        <f>SUM(T114:T119)</f>
        <v>1765</v>
      </c>
      <c r="U120" s="28">
        <f t="shared" si="9"/>
        <v>1</v>
      </c>
      <c r="Z120" s="97" t="s">
        <v>80</v>
      </c>
      <c r="AA120" s="97"/>
      <c r="AB120" s="97"/>
      <c r="AC120" s="97"/>
      <c r="AD120" s="97"/>
      <c r="AE120" s="7">
        <f>AE91+AE64</f>
        <v>1261</v>
      </c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2:71" x14ac:dyDescent="0.35">
      <c r="B121" s="101"/>
      <c r="C121" s="113"/>
      <c r="D121" s="96" t="s">
        <v>47</v>
      </c>
      <c r="E121" s="96"/>
      <c r="F121" s="96"/>
      <c r="G121" s="96"/>
      <c r="H121" s="96"/>
      <c r="I121" s="96"/>
      <c r="J121" s="96"/>
      <c r="K121" s="96"/>
      <c r="L121" s="7">
        <v>62</v>
      </c>
      <c r="Z121" s="107" t="s">
        <v>79</v>
      </c>
      <c r="AA121" s="107"/>
      <c r="AB121" s="107"/>
      <c r="AC121" s="107"/>
      <c r="AD121" s="107"/>
      <c r="AE121" s="27">
        <f>SUM(AE114:AE120)</f>
        <v>1733</v>
      </c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2:71" x14ac:dyDescent="0.35">
      <c r="B122" s="101"/>
      <c r="C122" s="113"/>
      <c r="D122" s="96" t="s">
        <v>48</v>
      </c>
      <c r="E122" s="96"/>
      <c r="F122" s="96"/>
      <c r="G122" s="96"/>
      <c r="H122" s="96"/>
      <c r="I122" s="96"/>
      <c r="J122" s="96"/>
      <c r="K122" s="96"/>
      <c r="L122" s="7">
        <v>2</v>
      </c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2:71" x14ac:dyDescent="0.35">
      <c r="B123" s="101"/>
      <c r="C123" s="113"/>
      <c r="D123" s="96" t="s">
        <v>81</v>
      </c>
      <c r="E123" s="96"/>
      <c r="F123" s="96"/>
      <c r="G123" s="96"/>
      <c r="H123" s="96"/>
      <c r="I123" s="96"/>
      <c r="J123" s="96"/>
      <c r="K123" s="96"/>
      <c r="L123" s="7">
        <v>2</v>
      </c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2:71" x14ac:dyDescent="0.35">
      <c r="B124" s="101"/>
      <c r="C124" s="113"/>
      <c r="D124" s="96" t="s">
        <v>50</v>
      </c>
      <c r="E124" s="96"/>
      <c r="F124" s="96"/>
      <c r="G124" s="96"/>
      <c r="H124" s="96"/>
      <c r="I124" s="96"/>
      <c r="J124" s="96"/>
      <c r="K124" s="96"/>
      <c r="L124" s="7">
        <v>5</v>
      </c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2:71" x14ac:dyDescent="0.35">
      <c r="B125" s="101"/>
      <c r="C125" s="113"/>
      <c r="D125" s="96" t="s">
        <v>52</v>
      </c>
      <c r="E125" s="96"/>
      <c r="F125" s="96"/>
      <c r="G125" s="96"/>
      <c r="H125" s="96"/>
      <c r="I125" s="96"/>
      <c r="J125" s="96"/>
      <c r="K125" s="96"/>
      <c r="L125" s="7">
        <v>22</v>
      </c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2:71" x14ac:dyDescent="0.35">
      <c r="B126" s="101"/>
      <c r="C126" s="113"/>
      <c r="D126" s="96" t="s">
        <v>53</v>
      </c>
      <c r="E126" s="96"/>
      <c r="F126" s="96"/>
      <c r="G126" s="96"/>
      <c r="H126" s="96"/>
      <c r="I126" s="96"/>
      <c r="J126" s="96"/>
      <c r="K126" s="96"/>
      <c r="L126" s="7">
        <v>3</v>
      </c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2:71" x14ac:dyDescent="0.35">
      <c r="B127" s="101"/>
      <c r="C127" s="113"/>
      <c r="D127" s="96" t="s">
        <v>56</v>
      </c>
      <c r="E127" s="96"/>
      <c r="F127" s="96"/>
      <c r="G127" s="96"/>
      <c r="H127" s="96"/>
      <c r="I127" s="96"/>
      <c r="J127" s="96"/>
      <c r="K127" s="96"/>
      <c r="L127" s="7">
        <v>2</v>
      </c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2:71" x14ac:dyDescent="0.35">
      <c r="B128" s="101"/>
      <c r="C128" s="113"/>
      <c r="D128" s="96" t="s">
        <v>82</v>
      </c>
      <c r="E128" s="96"/>
      <c r="F128" s="96"/>
      <c r="G128" s="96"/>
      <c r="H128" s="96"/>
      <c r="I128" s="96"/>
      <c r="J128" s="96"/>
      <c r="K128" s="96"/>
      <c r="L128" s="7">
        <v>3</v>
      </c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1:71" x14ac:dyDescent="0.35">
      <c r="B129" s="101"/>
      <c r="C129" s="113"/>
      <c r="D129" s="96" t="s">
        <v>65</v>
      </c>
      <c r="E129" s="96"/>
      <c r="F129" s="96"/>
      <c r="G129" s="96"/>
      <c r="H129" s="96"/>
      <c r="I129" s="96"/>
      <c r="J129" s="96"/>
      <c r="K129" s="96"/>
      <c r="L129" s="7">
        <v>10</v>
      </c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1:71" x14ac:dyDescent="0.35">
      <c r="B130" s="101"/>
      <c r="C130" s="113"/>
      <c r="D130" s="105" t="s">
        <v>108</v>
      </c>
      <c r="E130" s="105"/>
      <c r="F130" s="105"/>
      <c r="G130" s="105"/>
      <c r="H130" s="105"/>
      <c r="I130" s="105"/>
      <c r="J130" s="105"/>
      <c r="K130" s="105"/>
      <c r="L130" s="27">
        <f>SUM(L119:L129)</f>
        <v>143</v>
      </c>
    </row>
    <row r="132" spans="1:71" s="1" customFormat="1" x14ac:dyDescent="0.35">
      <c r="A132" s="1" t="s">
        <v>109</v>
      </c>
    </row>
    <row r="133" spans="1:71" s="2" customFormat="1" x14ac:dyDescent="0.35">
      <c r="A133" s="2" t="s">
        <v>110</v>
      </c>
    </row>
    <row r="134" spans="1:71" s="106" customFormat="1" x14ac:dyDescent="0.35">
      <c r="A134" s="106">
        <v>2020</v>
      </c>
    </row>
    <row r="135" spans="1:71" s="29" customFormat="1" x14ac:dyDescent="0.35">
      <c r="B135" s="101" t="s">
        <v>6</v>
      </c>
      <c r="C135" s="114" t="s">
        <v>112</v>
      </c>
      <c r="D135" s="114" t="s">
        <v>235</v>
      </c>
      <c r="E135" s="115" t="s">
        <v>113</v>
      </c>
      <c r="F135" s="116"/>
      <c r="G135" s="116"/>
      <c r="H135" s="117"/>
      <c r="J135" s="101" t="s">
        <v>6</v>
      </c>
      <c r="K135" s="114" t="s">
        <v>114</v>
      </c>
      <c r="L135" s="118" t="s">
        <v>115</v>
      </c>
      <c r="M135" s="119"/>
      <c r="N135" s="119"/>
      <c r="O135" s="119"/>
      <c r="P135" s="119"/>
      <c r="Q135" s="119"/>
      <c r="S135" s="101" t="s">
        <v>6</v>
      </c>
      <c r="T135" s="114" t="s">
        <v>114</v>
      </c>
      <c r="U135" s="120" t="s">
        <v>116</v>
      </c>
      <c r="V135" s="121"/>
      <c r="W135" s="121"/>
      <c r="X135" s="121"/>
      <c r="Z135" s="101" t="s">
        <v>6</v>
      </c>
      <c r="AA135" s="114" t="s">
        <v>177</v>
      </c>
      <c r="AB135" s="118" t="s">
        <v>118</v>
      </c>
      <c r="AC135" s="119"/>
      <c r="AD135" s="119"/>
      <c r="AE135" s="119"/>
      <c r="AG135" s="101" t="s">
        <v>6</v>
      </c>
      <c r="AH135" s="114" t="s">
        <v>119</v>
      </c>
      <c r="AI135" s="114"/>
      <c r="AJ135" s="114"/>
      <c r="AK135" s="114" t="s">
        <v>120</v>
      </c>
      <c r="AL135" s="114"/>
      <c r="AM135" s="114" t="s">
        <v>121</v>
      </c>
      <c r="AN135" s="114"/>
      <c r="AR135" s="32" t="s">
        <v>111</v>
      </c>
      <c r="AS135" s="32"/>
      <c r="AT135" s="32"/>
      <c r="AU135" s="32"/>
    </row>
    <row r="136" spans="1:71" ht="32.5" customHeight="1" x14ac:dyDescent="0.35">
      <c r="B136" s="101"/>
      <c r="C136" s="114"/>
      <c r="D136" s="114"/>
      <c r="E136" s="63" t="s">
        <v>122</v>
      </c>
      <c r="F136" s="63" t="s">
        <v>123</v>
      </c>
      <c r="G136" s="66" t="s">
        <v>234</v>
      </c>
      <c r="H136" s="63" t="s">
        <v>60</v>
      </c>
      <c r="J136" s="101"/>
      <c r="K136" s="114"/>
      <c r="L136" s="41" t="s">
        <v>124</v>
      </c>
      <c r="M136" s="41" t="s">
        <v>125</v>
      </c>
      <c r="N136" s="41" t="s">
        <v>126</v>
      </c>
      <c r="O136" s="42" t="s">
        <v>124</v>
      </c>
      <c r="P136" s="42" t="s">
        <v>125</v>
      </c>
      <c r="Q136" s="42" t="s">
        <v>126</v>
      </c>
      <c r="S136" s="101"/>
      <c r="T136" s="114"/>
      <c r="U136" s="81" t="s">
        <v>127</v>
      </c>
      <c r="V136" s="81" t="s">
        <v>128</v>
      </c>
      <c r="W136" s="82" t="s">
        <v>127</v>
      </c>
      <c r="X136" s="82" t="s">
        <v>128</v>
      </c>
      <c r="Z136" s="101"/>
      <c r="AA136" s="114"/>
      <c r="AB136" s="33" t="s">
        <v>129</v>
      </c>
      <c r="AC136" s="33" t="s">
        <v>130</v>
      </c>
      <c r="AD136" s="77" t="s">
        <v>131</v>
      </c>
      <c r="AE136" s="77" t="s">
        <v>132</v>
      </c>
      <c r="AG136" s="101"/>
      <c r="AH136" s="33" t="s">
        <v>129</v>
      </c>
      <c r="AI136" s="33" t="s">
        <v>132</v>
      </c>
      <c r="AJ136" s="33" t="s">
        <v>4</v>
      </c>
      <c r="AK136" s="34" t="s">
        <v>117</v>
      </c>
      <c r="AL136" s="33" t="s">
        <v>60</v>
      </c>
      <c r="AM136" s="34" t="s">
        <v>133</v>
      </c>
      <c r="AN136" s="33" t="s">
        <v>60</v>
      </c>
      <c r="AR136" s="32"/>
      <c r="AS136" s="32"/>
      <c r="AT136" s="32"/>
      <c r="AU136" s="32"/>
    </row>
    <row r="137" spans="1:71" x14ac:dyDescent="0.35">
      <c r="B137" s="68" t="s">
        <v>8</v>
      </c>
      <c r="C137" s="61">
        <v>1</v>
      </c>
      <c r="D137" s="61">
        <v>1</v>
      </c>
      <c r="E137" s="61">
        <v>1</v>
      </c>
      <c r="F137" s="61"/>
      <c r="G137" s="61">
        <v>1</v>
      </c>
      <c r="H137" s="79">
        <f>((E137*100)/C137)*0.01</f>
        <v>1</v>
      </c>
      <c r="J137" s="10" t="s">
        <v>8</v>
      </c>
      <c r="K137" s="7">
        <f t="shared" ref="K137:K142" si="10">E137</f>
        <v>1</v>
      </c>
      <c r="L137" s="7"/>
      <c r="M137" s="7">
        <v>1</v>
      </c>
      <c r="N137" s="7"/>
      <c r="O137" s="14">
        <f>((L137*100)/$K137)*0.01</f>
        <v>0</v>
      </c>
      <c r="P137" s="14">
        <f>((M137*100)/$K137)*0.01</f>
        <v>1</v>
      </c>
      <c r="Q137" s="14">
        <f>((N137*100)/$K137)*0.01</f>
        <v>0</v>
      </c>
      <c r="S137" s="10" t="s">
        <v>8</v>
      </c>
      <c r="T137" s="7">
        <f t="shared" ref="T137:T153" si="11">E137</f>
        <v>1</v>
      </c>
      <c r="U137" s="7"/>
      <c r="V137" s="7">
        <v>1</v>
      </c>
      <c r="W137" s="14">
        <f>((U137*100)/$T137)*0.01</f>
        <v>0</v>
      </c>
      <c r="X137" s="14">
        <f>((V137*100)/$T137)*0.01</f>
        <v>1</v>
      </c>
      <c r="Z137" s="10" t="s">
        <v>8</v>
      </c>
      <c r="AA137" s="7">
        <f t="shared" ref="AA137:AA152" si="12">C137</f>
        <v>1</v>
      </c>
      <c r="AB137" s="7"/>
      <c r="AC137" s="7">
        <v>1</v>
      </c>
      <c r="AD137" s="14">
        <f t="shared" ref="AD137:AE140" si="13">((AB137*100)/$AA137)*0.01</f>
        <v>0</v>
      </c>
      <c r="AE137" s="14">
        <f t="shared" si="13"/>
        <v>1</v>
      </c>
      <c r="AG137" s="10" t="s">
        <v>8</v>
      </c>
      <c r="AH137" s="7">
        <v>0</v>
      </c>
      <c r="AI137" s="7">
        <v>1</v>
      </c>
      <c r="AJ137" s="7">
        <v>0</v>
      </c>
      <c r="AK137" s="35">
        <f t="shared" ref="AK137:AK152" si="14">AA137</f>
        <v>1</v>
      </c>
      <c r="AL137" s="14">
        <f>((AH137*100)/AK137)*0.01</f>
        <v>0</v>
      </c>
      <c r="AM137" s="7">
        <v>0</v>
      </c>
      <c r="AN137" s="14">
        <v>0</v>
      </c>
      <c r="AR137" s="32"/>
      <c r="AS137" s="32"/>
      <c r="AT137" s="32"/>
      <c r="AU137" s="32"/>
    </row>
    <row r="138" spans="1:71" x14ac:dyDescent="0.35">
      <c r="B138" s="68" t="s">
        <v>9</v>
      </c>
      <c r="C138" s="61">
        <v>2</v>
      </c>
      <c r="D138" s="61"/>
      <c r="E138" s="61"/>
      <c r="F138" s="61">
        <v>2</v>
      </c>
      <c r="G138" s="61"/>
      <c r="H138" s="79">
        <f>((E138*100)/C138)*0.01</f>
        <v>0</v>
      </c>
      <c r="J138" s="10" t="s">
        <v>9</v>
      </c>
      <c r="K138" s="7">
        <f t="shared" si="10"/>
        <v>0</v>
      </c>
      <c r="L138" s="7"/>
      <c r="M138" s="7"/>
      <c r="N138" s="7"/>
      <c r="O138" s="14"/>
      <c r="P138" s="14"/>
      <c r="Q138" s="14"/>
      <c r="S138" s="10" t="s">
        <v>9</v>
      </c>
      <c r="T138" s="7">
        <f t="shared" si="11"/>
        <v>0</v>
      </c>
      <c r="U138" s="7"/>
      <c r="V138" s="7"/>
      <c r="W138" s="14"/>
      <c r="X138" s="14"/>
      <c r="Z138" s="10" t="s">
        <v>9</v>
      </c>
      <c r="AA138" s="7">
        <f t="shared" si="12"/>
        <v>2</v>
      </c>
      <c r="AB138" s="7"/>
      <c r="AC138" s="7">
        <v>2</v>
      </c>
      <c r="AD138" s="14">
        <f t="shared" si="13"/>
        <v>0</v>
      </c>
      <c r="AE138" s="14">
        <f t="shared" si="13"/>
        <v>1</v>
      </c>
      <c r="AF138" s="90"/>
      <c r="AG138" s="68" t="s">
        <v>9</v>
      </c>
      <c r="AH138" s="61">
        <v>0</v>
      </c>
      <c r="AI138" s="61">
        <v>2</v>
      </c>
      <c r="AJ138" s="61">
        <v>0</v>
      </c>
      <c r="AK138" s="35">
        <f t="shared" si="14"/>
        <v>2</v>
      </c>
      <c r="AL138" s="14">
        <f t="shared" ref="AL138:AL151" si="15">((AH138*100)/AK138)*0.01</f>
        <v>0</v>
      </c>
      <c r="AM138" s="7">
        <v>0</v>
      </c>
      <c r="AN138" s="14">
        <v>0</v>
      </c>
      <c r="AR138" s="32"/>
      <c r="AS138" s="32"/>
      <c r="AT138" s="32"/>
      <c r="AU138" s="32"/>
    </row>
    <row r="139" spans="1:71" x14ac:dyDescent="0.35">
      <c r="B139" s="68" t="s">
        <v>11</v>
      </c>
      <c r="C139" s="61">
        <v>13</v>
      </c>
      <c r="D139" s="61"/>
      <c r="E139" s="61">
        <v>8</v>
      </c>
      <c r="F139" s="61">
        <v>5</v>
      </c>
      <c r="G139" s="61"/>
      <c r="H139" s="79">
        <f>((E139*100)/C139)*0.01</f>
        <v>0.61538461538461542</v>
      </c>
      <c r="J139" s="10" t="s">
        <v>11</v>
      </c>
      <c r="K139" s="7">
        <f t="shared" si="10"/>
        <v>8</v>
      </c>
      <c r="L139" s="7">
        <v>1</v>
      </c>
      <c r="M139" s="7">
        <v>7</v>
      </c>
      <c r="N139" s="7"/>
      <c r="O139" s="14">
        <f>((L139*100)/$K139)*0.01</f>
        <v>0.125</v>
      </c>
      <c r="P139" s="14">
        <f>((M139*100)/$K139)*0.01</f>
        <v>0.875</v>
      </c>
      <c r="Q139" s="14">
        <f>((N139*100)/$K139)*0.01</f>
        <v>0</v>
      </c>
      <c r="S139" s="10" t="s">
        <v>11</v>
      </c>
      <c r="T139" s="7">
        <f t="shared" si="11"/>
        <v>8</v>
      </c>
      <c r="U139" s="7">
        <v>1</v>
      </c>
      <c r="V139" s="7">
        <v>7</v>
      </c>
      <c r="W139" s="14">
        <f>((U139*100)/$T139)*0.01</f>
        <v>0.125</v>
      </c>
      <c r="X139" s="14">
        <f>((V139*100)/$T139)*0.01</f>
        <v>0.875</v>
      </c>
      <c r="Z139" s="10" t="s">
        <v>11</v>
      </c>
      <c r="AA139" s="7">
        <f t="shared" si="12"/>
        <v>13</v>
      </c>
      <c r="AB139" s="7"/>
      <c r="AC139" s="7">
        <v>13</v>
      </c>
      <c r="AD139" s="14">
        <f t="shared" si="13"/>
        <v>0</v>
      </c>
      <c r="AE139" s="14">
        <f t="shared" si="13"/>
        <v>1</v>
      </c>
      <c r="AG139" s="10" t="s">
        <v>11</v>
      </c>
      <c r="AH139" s="7">
        <v>0</v>
      </c>
      <c r="AI139" s="7">
        <v>13</v>
      </c>
      <c r="AJ139" s="7">
        <v>0</v>
      </c>
      <c r="AK139" s="35">
        <f t="shared" si="14"/>
        <v>13</v>
      </c>
      <c r="AL139" s="14">
        <f t="shared" si="15"/>
        <v>0</v>
      </c>
      <c r="AM139" s="7">
        <v>0</v>
      </c>
      <c r="AN139" s="14">
        <v>0</v>
      </c>
      <c r="AR139" s="32"/>
      <c r="AS139" s="32"/>
      <c r="AT139" s="32"/>
      <c r="AU139" s="32"/>
    </row>
    <row r="140" spans="1:71" x14ac:dyDescent="0.35">
      <c r="B140" s="68" t="s">
        <v>14</v>
      </c>
      <c r="C140" s="61">
        <v>2</v>
      </c>
      <c r="D140" s="61"/>
      <c r="E140" s="61"/>
      <c r="F140" s="61">
        <v>2</v>
      </c>
      <c r="G140" s="61"/>
      <c r="H140" s="79">
        <f>((E140*100)/C140)*0.01</f>
        <v>0</v>
      </c>
      <c r="J140" s="10" t="s">
        <v>14</v>
      </c>
      <c r="K140" s="7">
        <f t="shared" si="10"/>
        <v>0</v>
      </c>
      <c r="L140" s="7"/>
      <c r="M140" s="7"/>
      <c r="N140" s="7"/>
      <c r="O140" s="14"/>
      <c r="P140" s="14"/>
      <c r="Q140" s="14"/>
      <c r="S140" s="10" t="s">
        <v>14</v>
      </c>
      <c r="T140" s="7">
        <f t="shared" si="11"/>
        <v>0</v>
      </c>
      <c r="U140" s="7"/>
      <c r="V140" s="7"/>
      <c r="W140" s="14"/>
      <c r="X140" s="14"/>
      <c r="Z140" s="10" t="s">
        <v>14</v>
      </c>
      <c r="AA140" s="7">
        <f t="shared" si="12"/>
        <v>2</v>
      </c>
      <c r="AB140" s="7"/>
      <c r="AC140" s="7">
        <v>2</v>
      </c>
      <c r="AD140" s="14">
        <f t="shared" si="13"/>
        <v>0</v>
      </c>
      <c r="AE140" s="14">
        <f t="shared" si="13"/>
        <v>1</v>
      </c>
      <c r="AG140" s="10" t="s">
        <v>14</v>
      </c>
      <c r="AH140" s="7">
        <v>0</v>
      </c>
      <c r="AI140" s="7">
        <v>2</v>
      </c>
      <c r="AJ140" s="7">
        <v>0</v>
      </c>
      <c r="AK140" s="35">
        <f t="shared" si="14"/>
        <v>2</v>
      </c>
      <c r="AL140" s="14">
        <f t="shared" si="15"/>
        <v>0</v>
      </c>
      <c r="AM140" s="7">
        <v>0</v>
      </c>
      <c r="AN140" s="14">
        <v>0</v>
      </c>
      <c r="AR140" s="32"/>
      <c r="AS140" s="32"/>
      <c r="AT140" s="32"/>
      <c r="AU140" s="32"/>
    </row>
    <row r="141" spans="1:71" x14ac:dyDescent="0.35">
      <c r="B141" s="68" t="s">
        <v>16</v>
      </c>
      <c r="C141" s="61"/>
      <c r="D141" s="61"/>
      <c r="E141" s="61"/>
      <c r="F141" s="61"/>
      <c r="G141" s="61"/>
      <c r="H141" s="79"/>
      <c r="J141" s="10" t="s">
        <v>16</v>
      </c>
      <c r="K141" s="7">
        <f t="shared" si="10"/>
        <v>0</v>
      </c>
      <c r="L141" s="7"/>
      <c r="M141" s="7"/>
      <c r="N141" s="7"/>
      <c r="O141" s="14"/>
      <c r="P141" s="14"/>
      <c r="Q141" s="14"/>
      <c r="S141" s="10" t="s">
        <v>16</v>
      </c>
      <c r="T141" s="7">
        <f t="shared" si="11"/>
        <v>0</v>
      </c>
      <c r="U141" s="7"/>
      <c r="V141" s="7"/>
      <c r="W141" s="14"/>
      <c r="X141" s="14"/>
      <c r="Z141" s="10" t="s">
        <v>16</v>
      </c>
      <c r="AA141" s="7">
        <f t="shared" si="12"/>
        <v>0</v>
      </c>
      <c r="AB141" s="7"/>
      <c r="AC141" s="7"/>
      <c r="AD141" s="14"/>
      <c r="AE141" s="14"/>
      <c r="AG141" s="10" t="s">
        <v>16</v>
      </c>
      <c r="AH141" s="7">
        <v>0</v>
      </c>
      <c r="AI141" s="7">
        <v>0</v>
      </c>
      <c r="AJ141" s="7">
        <v>0</v>
      </c>
      <c r="AK141" s="35">
        <f t="shared" si="14"/>
        <v>0</v>
      </c>
      <c r="AL141" s="14">
        <v>0</v>
      </c>
      <c r="AM141" s="7">
        <v>0</v>
      </c>
      <c r="AN141" s="14">
        <v>0</v>
      </c>
      <c r="AR141" s="32"/>
      <c r="AS141" s="32"/>
      <c r="AT141" s="32"/>
      <c r="AU141" s="32"/>
    </row>
    <row r="142" spans="1:71" x14ac:dyDescent="0.35">
      <c r="B142" s="68" t="s">
        <v>18</v>
      </c>
      <c r="C142" s="61">
        <v>16</v>
      </c>
      <c r="D142" s="61"/>
      <c r="E142" s="61">
        <v>11</v>
      </c>
      <c r="F142" s="61">
        <v>5</v>
      </c>
      <c r="G142" s="61"/>
      <c r="H142" s="79">
        <f>((E142*100)/C142)*0.01</f>
        <v>0.6875</v>
      </c>
      <c r="J142" s="10" t="s">
        <v>18</v>
      </c>
      <c r="K142" s="7">
        <f t="shared" si="10"/>
        <v>11</v>
      </c>
      <c r="L142" s="7">
        <v>2</v>
      </c>
      <c r="M142" s="7">
        <v>9</v>
      </c>
      <c r="N142" s="7"/>
      <c r="O142" s="14">
        <f t="shared" ref="O142:Q143" si="16">((L142*100)/$K142)*0.01</f>
        <v>0.18181818181818185</v>
      </c>
      <c r="P142" s="14">
        <f t="shared" si="16"/>
        <v>0.81818181818181812</v>
      </c>
      <c r="Q142" s="14">
        <f t="shared" si="16"/>
        <v>0</v>
      </c>
      <c r="S142" s="10" t="s">
        <v>18</v>
      </c>
      <c r="T142" s="7">
        <f t="shared" si="11"/>
        <v>11</v>
      </c>
      <c r="U142" s="7">
        <v>2</v>
      </c>
      <c r="V142" s="7">
        <v>9</v>
      </c>
      <c r="W142" s="14">
        <f>((U142*100)/$T142)*0.01</f>
        <v>0.18181818181818185</v>
      </c>
      <c r="X142" s="14">
        <f>((V142*100)/$T142)*0.01</f>
        <v>0.81818181818181812</v>
      </c>
      <c r="Z142" s="10" t="s">
        <v>18</v>
      </c>
      <c r="AA142" s="7">
        <f t="shared" si="12"/>
        <v>16</v>
      </c>
      <c r="AB142" s="7"/>
      <c r="AC142" s="7">
        <v>16</v>
      </c>
      <c r="AD142" s="14">
        <f>((AB142*100)/$AA142)*0.01</f>
        <v>0</v>
      </c>
      <c r="AE142" s="14">
        <f>((AC142*100)/$AA142)*0.01</f>
        <v>1</v>
      </c>
      <c r="AG142" s="10" t="s">
        <v>18</v>
      </c>
      <c r="AH142" s="7">
        <v>0</v>
      </c>
      <c r="AI142" s="7">
        <v>16</v>
      </c>
      <c r="AJ142" s="7">
        <v>0</v>
      </c>
      <c r="AK142" s="35">
        <f t="shared" si="14"/>
        <v>16</v>
      </c>
      <c r="AL142" s="14">
        <f t="shared" si="15"/>
        <v>0</v>
      </c>
      <c r="AM142" s="7">
        <v>0</v>
      </c>
      <c r="AN142" s="14">
        <v>0</v>
      </c>
      <c r="AR142" s="32"/>
      <c r="AS142" s="32"/>
      <c r="AT142" s="32"/>
      <c r="AU142" s="32"/>
    </row>
    <row r="143" spans="1:71" x14ac:dyDescent="0.35">
      <c r="B143" s="68" t="s">
        <v>20</v>
      </c>
      <c r="C143" s="61">
        <v>59</v>
      </c>
      <c r="D143" s="61"/>
      <c r="E143" s="61">
        <f>16+2+3+6</f>
        <v>27</v>
      </c>
      <c r="F143" s="61">
        <v>32</v>
      </c>
      <c r="G143" s="61"/>
      <c r="H143" s="79">
        <f>((E143*100)/C143)*0.01</f>
        <v>0.45762711864406785</v>
      </c>
      <c r="J143" s="10" t="s">
        <v>20</v>
      </c>
      <c r="K143" s="7">
        <v>27</v>
      </c>
      <c r="L143" s="7">
        <v>10</v>
      </c>
      <c r="M143" s="7">
        <v>17</v>
      </c>
      <c r="N143" s="7"/>
      <c r="O143" s="14">
        <f t="shared" si="16"/>
        <v>0.37037037037037041</v>
      </c>
      <c r="P143" s="14">
        <f t="shared" si="16"/>
        <v>0.62962962962962965</v>
      </c>
      <c r="Q143" s="14">
        <f t="shared" si="16"/>
        <v>0</v>
      </c>
      <c r="S143" s="10" t="s">
        <v>20</v>
      </c>
      <c r="T143" s="7">
        <f t="shared" si="11"/>
        <v>27</v>
      </c>
      <c r="U143" s="7">
        <v>10</v>
      </c>
      <c r="V143" s="7">
        <v>17</v>
      </c>
      <c r="W143" s="14">
        <f>((U143*100)/$T143)*0.01</f>
        <v>0.37037037037037041</v>
      </c>
      <c r="X143" s="14">
        <f>((V143*100)/$T143)*0.01</f>
        <v>0.62962962962962965</v>
      </c>
      <c r="Z143" s="10" t="s">
        <v>20</v>
      </c>
      <c r="AA143" s="7">
        <f t="shared" si="12"/>
        <v>59</v>
      </c>
      <c r="AB143" s="7"/>
      <c r="AC143" s="7">
        <v>59</v>
      </c>
      <c r="AD143" s="14">
        <f>((AB143*100)/$AA143)*0.01</f>
        <v>0</v>
      </c>
      <c r="AE143" s="14">
        <f>((AC143*100)/$AA143)*0.01</f>
        <v>1</v>
      </c>
      <c r="AG143" s="10" t="s">
        <v>20</v>
      </c>
      <c r="AH143" s="7">
        <f>1+1</f>
        <v>2</v>
      </c>
      <c r="AI143" s="7">
        <f>26+3+5+24</f>
        <v>58</v>
      </c>
      <c r="AJ143" s="7">
        <v>0</v>
      </c>
      <c r="AK143" s="35">
        <f t="shared" si="14"/>
        <v>59</v>
      </c>
      <c r="AL143" s="14">
        <f t="shared" si="15"/>
        <v>3.3898305084745763E-2</v>
      </c>
      <c r="AM143" s="7">
        <v>0</v>
      </c>
      <c r="AN143" s="14">
        <v>0</v>
      </c>
      <c r="AR143" s="32"/>
      <c r="AS143" s="32"/>
      <c r="AT143" s="32"/>
      <c r="AU143" s="32"/>
    </row>
    <row r="144" spans="1:71" x14ac:dyDescent="0.35">
      <c r="B144" s="68" t="s">
        <v>22</v>
      </c>
      <c r="C144" s="61"/>
      <c r="D144" s="61"/>
      <c r="E144" s="61"/>
      <c r="F144" s="61"/>
      <c r="G144" s="61"/>
      <c r="H144" s="79"/>
      <c r="J144" s="10" t="s">
        <v>22</v>
      </c>
      <c r="K144" s="7">
        <f t="shared" ref="K144:K152" si="17">E144</f>
        <v>0</v>
      </c>
      <c r="L144" s="7"/>
      <c r="M144" s="7"/>
      <c r="N144" s="7"/>
      <c r="O144" s="14"/>
      <c r="P144" s="14"/>
      <c r="Q144" s="14"/>
      <c r="S144" s="10" t="s">
        <v>22</v>
      </c>
      <c r="T144" s="7">
        <f t="shared" si="11"/>
        <v>0</v>
      </c>
      <c r="U144" s="7"/>
      <c r="V144" s="7"/>
      <c r="W144" s="14"/>
      <c r="X144" s="14"/>
      <c r="Z144" s="10" t="s">
        <v>22</v>
      </c>
      <c r="AA144" s="7">
        <f t="shared" si="12"/>
        <v>0</v>
      </c>
      <c r="AB144" s="7"/>
      <c r="AC144" s="7"/>
      <c r="AD144" s="14"/>
      <c r="AE144" s="14"/>
      <c r="AG144" s="10" t="s">
        <v>22</v>
      </c>
      <c r="AH144" s="7">
        <v>0</v>
      </c>
      <c r="AI144" s="7">
        <v>0</v>
      </c>
      <c r="AJ144" s="7">
        <v>0</v>
      </c>
      <c r="AK144" s="35">
        <f t="shared" si="14"/>
        <v>0</v>
      </c>
      <c r="AL144" s="14">
        <v>0</v>
      </c>
      <c r="AM144" s="7">
        <v>0</v>
      </c>
      <c r="AN144" s="14">
        <v>0</v>
      </c>
      <c r="AR144" s="32"/>
      <c r="AS144" s="32"/>
      <c r="AT144" s="32"/>
      <c r="AU144" s="32"/>
    </row>
    <row r="145" spans="1:51" x14ac:dyDescent="0.35">
      <c r="B145" s="68" t="s">
        <v>24</v>
      </c>
      <c r="C145" s="61">
        <v>3</v>
      </c>
      <c r="D145" s="61"/>
      <c r="E145" s="61">
        <v>2</v>
      </c>
      <c r="F145" s="61">
        <v>1</v>
      </c>
      <c r="G145" s="61"/>
      <c r="H145" s="79">
        <f>((E145*100)/C145)*0.01</f>
        <v>0.66666666666666674</v>
      </c>
      <c r="J145" s="10" t="s">
        <v>24</v>
      </c>
      <c r="K145" s="7">
        <f t="shared" si="17"/>
        <v>2</v>
      </c>
      <c r="L145" s="7">
        <v>1</v>
      </c>
      <c r="M145" s="7"/>
      <c r="N145" s="7">
        <v>1</v>
      </c>
      <c r="O145" s="14">
        <f>((L145*100)/$K145)*0.01</f>
        <v>0.5</v>
      </c>
      <c r="P145" s="14">
        <f>((M145*100)/$K145)*0.01</f>
        <v>0</v>
      </c>
      <c r="Q145" s="14">
        <f>((N145*100)/$K145)*0.01</f>
        <v>0.5</v>
      </c>
      <c r="S145" s="10" t="s">
        <v>24</v>
      </c>
      <c r="T145" s="7">
        <f t="shared" si="11"/>
        <v>2</v>
      </c>
      <c r="U145" s="7">
        <v>1</v>
      </c>
      <c r="V145" s="7">
        <v>1</v>
      </c>
      <c r="W145" s="14">
        <f>((U145*100)/$T145)*0.01</f>
        <v>0.5</v>
      </c>
      <c r="X145" s="14">
        <f>((V145*100)/$T145)*0.01</f>
        <v>0.5</v>
      </c>
      <c r="Z145" s="10" t="s">
        <v>24</v>
      </c>
      <c r="AA145" s="7">
        <f t="shared" si="12"/>
        <v>3</v>
      </c>
      <c r="AB145" s="7"/>
      <c r="AC145" s="7">
        <v>3</v>
      </c>
      <c r="AD145" s="14">
        <f>((AB145*100)/$AA145)*0.01</f>
        <v>0</v>
      </c>
      <c r="AE145" s="14">
        <f>((AC145*100)/$AA145)*0.01</f>
        <v>1</v>
      </c>
      <c r="AG145" s="10" t="s">
        <v>24</v>
      </c>
      <c r="AH145" s="7">
        <v>0</v>
      </c>
      <c r="AI145" s="7">
        <v>3</v>
      </c>
      <c r="AJ145" s="7">
        <v>0</v>
      </c>
      <c r="AK145" s="35">
        <f t="shared" si="14"/>
        <v>3</v>
      </c>
      <c r="AL145" s="14">
        <f t="shared" si="15"/>
        <v>0</v>
      </c>
      <c r="AM145" s="7">
        <v>0</v>
      </c>
      <c r="AN145" s="14">
        <v>0</v>
      </c>
      <c r="AR145" s="32"/>
      <c r="AS145" s="32"/>
      <c r="AT145" s="32"/>
      <c r="AU145" s="32"/>
    </row>
    <row r="146" spans="1:51" x14ac:dyDescent="0.35">
      <c r="B146" s="68" t="s">
        <v>25</v>
      </c>
      <c r="C146" s="61"/>
      <c r="D146" s="61"/>
      <c r="E146" s="61"/>
      <c r="F146" s="61"/>
      <c r="G146" s="61"/>
      <c r="H146" s="79"/>
      <c r="J146" s="10" t="s">
        <v>25</v>
      </c>
      <c r="K146" s="7">
        <f t="shared" si="17"/>
        <v>0</v>
      </c>
      <c r="L146" s="7"/>
      <c r="M146" s="7"/>
      <c r="N146" s="7"/>
      <c r="O146" s="14"/>
      <c r="P146" s="14"/>
      <c r="Q146" s="14"/>
      <c r="S146" s="10" t="s">
        <v>25</v>
      </c>
      <c r="T146" s="7">
        <f t="shared" si="11"/>
        <v>0</v>
      </c>
      <c r="U146" s="7"/>
      <c r="V146" s="7"/>
      <c r="W146" s="14"/>
      <c r="X146" s="14"/>
      <c r="Z146" s="10" t="s">
        <v>25</v>
      </c>
      <c r="AA146" s="7">
        <f t="shared" si="12"/>
        <v>0</v>
      </c>
      <c r="AB146" s="7"/>
      <c r="AC146" s="7"/>
      <c r="AD146" s="14"/>
      <c r="AE146" s="14"/>
      <c r="AG146" s="10" t="s">
        <v>25</v>
      </c>
      <c r="AH146" s="7">
        <v>0</v>
      </c>
      <c r="AI146" s="7">
        <v>0</v>
      </c>
      <c r="AJ146" s="7">
        <v>0</v>
      </c>
      <c r="AK146" s="35">
        <f t="shared" si="14"/>
        <v>0</v>
      </c>
      <c r="AL146" s="14">
        <v>0</v>
      </c>
      <c r="AM146" s="7">
        <v>0</v>
      </c>
      <c r="AN146" s="14">
        <v>0</v>
      </c>
      <c r="AR146" s="32"/>
      <c r="AS146" s="32"/>
      <c r="AT146" s="32"/>
      <c r="AU146" s="32"/>
    </row>
    <row r="147" spans="1:51" x14ac:dyDescent="0.35">
      <c r="B147" s="68" t="s">
        <v>27</v>
      </c>
      <c r="C147" s="61"/>
      <c r="D147" s="61">
        <v>1</v>
      </c>
      <c r="E147" s="61"/>
      <c r="F147" s="61"/>
      <c r="G147" s="61">
        <v>1</v>
      </c>
      <c r="H147" s="79"/>
      <c r="J147" s="10" t="s">
        <v>27</v>
      </c>
      <c r="K147" s="7">
        <f t="shared" si="17"/>
        <v>0</v>
      </c>
      <c r="L147" s="7"/>
      <c r="M147" s="7"/>
      <c r="N147" s="7"/>
      <c r="O147" s="14"/>
      <c r="P147" s="14"/>
      <c r="Q147" s="14"/>
      <c r="S147" s="10" t="s">
        <v>27</v>
      </c>
      <c r="T147" s="7">
        <f t="shared" si="11"/>
        <v>0</v>
      </c>
      <c r="U147" s="7"/>
      <c r="V147" s="7"/>
      <c r="W147" s="14"/>
      <c r="X147" s="14"/>
      <c r="Z147" s="10" t="s">
        <v>27</v>
      </c>
      <c r="AA147" s="7">
        <f t="shared" si="12"/>
        <v>0</v>
      </c>
      <c r="AB147" s="7"/>
      <c r="AC147" s="7">
        <v>0</v>
      </c>
      <c r="AD147" s="14"/>
      <c r="AE147" s="14"/>
      <c r="AG147" s="10" t="s">
        <v>27</v>
      </c>
      <c r="AH147" s="7">
        <v>0</v>
      </c>
      <c r="AI147" s="7">
        <v>0</v>
      </c>
      <c r="AJ147" s="7">
        <v>0</v>
      </c>
      <c r="AK147" s="35">
        <f t="shared" si="14"/>
        <v>0</v>
      </c>
      <c r="AL147" s="14">
        <v>0</v>
      </c>
      <c r="AM147" s="7">
        <v>0</v>
      </c>
      <c r="AN147" s="14">
        <v>0</v>
      </c>
      <c r="AR147" s="32"/>
      <c r="AS147" s="32"/>
      <c r="AT147" s="32"/>
      <c r="AU147" s="32"/>
    </row>
    <row r="148" spans="1:51" x14ac:dyDescent="0.35">
      <c r="B148" s="68" t="s">
        <v>29</v>
      </c>
      <c r="C148" s="61"/>
      <c r="D148" s="80"/>
      <c r="E148" s="61"/>
      <c r="F148" s="61"/>
      <c r="G148" s="61"/>
      <c r="H148" s="79"/>
      <c r="J148" s="10" t="s">
        <v>29</v>
      </c>
      <c r="K148" s="7">
        <f t="shared" si="17"/>
        <v>0</v>
      </c>
      <c r="L148" s="7"/>
      <c r="M148" s="7"/>
      <c r="N148" s="7"/>
      <c r="O148" s="14"/>
      <c r="P148" s="14"/>
      <c r="Q148" s="14"/>
      <c r="S148" s="10" t="s">
        <v>29</v>
      </c>
      <c r="T148" s="7">
        <f t="shared" si="11"/>
        <v>0</v>
      </c>
      <c r="U148" s="7"/>
      <c r="V148" s="7"/>
      <c r="W148" s="14"/>
      <c r="X148" s="14"/>
      <c r="Z148" s="10" t="s">
        <v>29</v>
      </c>
      <c r="AA148" s="7">
        <f t="shared" si="12"/>
        <v>0</v>
      </c>
      <c r="AB148" s="7"/>
      <c r="AC148" s="7"/>
      <c r="AD148" s="14"/>
      <c r="AE148" s="14"/>
      <c r="AG148" s="10" t="s">
        <v>29</v>
      </c>
      <c r="AH148" s="7">
        <v>0</v>
      </c>
      <c r="AI148" s="7">
        <v>0</v>
      </c>
      <c r="AJ148" s="7">
        <v>0</v>
      </c>
      <c r="AK148" s="35">
        <f t="shared" si="14"/>
        <v>0</v>
      </c>
      <c r="AL148" s="14">
        <v>0</v>
      </c>
      <c r="AM148" s="7">
        <v>0</v>
      </c>
      <c r="AN148" s="14">
        <v>0</v>
      </c>
      <c r="AR148" s="32"/>
      <c r="AS148" s="32"/>
      <c r="AT148" s="32"/>
      <c r="AU148" s="32"/>
    </row>
    <row r="149" spans="1:51" x14ac:dyDescent="0.35">
      <c r="B149" s="68" t="s">
        <v>31</v>
      </c>
      <c r="C149" s="61">
        <v>1</v>
      </c>
      <c r="D149" s="80"/>
      <c r="E149" s="61">
        <v>1</v>
      </c>
      <c r="F149" s="61"/>
      <c r="G149" s="61"/>
      <c r="H149" s="79">
        <f>((E149*100)/C149)*0.01</f>
        <v>1</v>
      </c>
      <c r="J149" s="10" t="s">
        <v>31</v>
      </c>
      <c r="K149" s="7">
        <f t="shared" si="17"/>
        <v>1</v>
      </c>
      <c r="L149" s="7"/>
      <c r="M149" s="7">
        <v>1</v>
      </c>
      <c r="N149" s="7"/>
      <c r="O149" s="14">
        <f t="shared" ref="O149:Q150" si="18">((L149*100)/$K149)*0.01</f>
        <v>0</v>
      </c>
      <c r="P149" s="14">
        <f t="shared" si="18"/>
        <v>1</v>
      </c>
      <c r="Q149" s="14">
        <f t="shared" si="18"/>
        <v>0</v>
      </c>
      <c r="S149" s="10" t="s">
        <v>31</v>
      </c>
      <c r="T149" s="7">
        <f t="shared" si="11"/>
        <v>1</v>
      </c>
      <c r="U149" s="7"/>
      <c r="V149" s="7">
        <v>1</v>
      </c>
      <c r="W149" s="14">
        <f>((U149*100)/$T149)*0.01</f>
        <v>0</v>
      </c>
      <c r="X149" s="14">
        <f>((V149*100)/$T149)*0.01</f>
        <v>1</v>
      </c>
      <c r="Z149" s="10" t="s">
        <v>31</v>
      </c>
      <c r="AA149" s="7">
        <f t="shared" si="12"/>
        <v>1</v>
      </c>
      <c r="AB149" s="7"/>
      <c r="AC149" s="7">
        <v>1</v>
      </c>
      <c r="AD149" s="14">
        <f t="shared" ref="AD149:AE151" si="19">((AB149*100)/$AA149)*0.01</f>
        <v>0</v>
      </c>
      <c r="AE149" s="14">
        <f t="shared" si="19"/>
        <v>1</v>
      </c>
      <c r="AG149" s="10" t="s">
        <v>31</v>
      </c>
      <c r="AH149" s="7">
        <v>0</v>
      </c>
      <c r="AI149" s="7">
        <v>0</v>
      </c>
      <c r="AJ149" s="7">
        <v>0</v>
      </c>
      <c r="AK149" s="35">
        <f t="shared" si="14"/>
        <v>1</v>
      </c>
      <c r="AL149" s="14">
        <f t="shared" si="15"/>
        <v>0</v>
      </c>
      <c r="AM149" s="7">
        <v>0</v>
      </c>
      <c r="AN149" s="14">
        <v>0</v>
      </c>
      <c r="AR149" s="32"/>
      <c r="AS149" s="32"/>
      <c r="AT149" s="32"/>
      <c r="AU149" s="32"/>
    </row>
    <row r="150" spans="1:51" x14ac:dyDescent="0.35">
      <c r="B150" s="68" t="s">
        <v>34</v>
      </c>
      <c r="C150" s="61">
        <v>2</v>
      </c>
      <c r="D150" s="80"/>
      <c r="E150" s="61">
        <v>1</v>
      </c>
      <c r="F150" s="61">
        <v>1</v>
      </c>
      <c r="G150" s="61"/>
      <c r="H150" s="79">
        <f>((E150*100)/C150)*0.01</f>
        <v>0.5</v>
      </c>
      <c r="J150" s="10" t="s">
        <v>34</v>
      </c>
      <c r="K150" s="7">
        <f t="shared" si="17"/>
        <v>1</v>
      </c>
      <c r="L150" s="7">
        <v>1</v>
      </c>
      <c r="M150" s="7"/>
      <c r="N150" s="7"/>
      <c r="O150" s="14">
        <f t="shared" si="18"/>
        <v>1</v>
      </c>
      <c r="P150" s="14">
        <f t="shared" si="18"/>
        <v>0</v>
      </c>
      <c r="Q150" s="14">
        <f t="shared" si="18"/>
        <v>0</v>
      </c>
      <c r="S150" s="10" t="s">
        <v>34</v>
      </c>
      <c r="T150" s="7">
        <f t="shared" si="11"/>
        <v>1</v>
      </c>
      <c r="U150" s="7">
        <v>1</v>
      </c>
      <c r="V150" s="7"/>
      <c r="W150" s="14">
        <f>((U150*100)/$T150)*0.01</f>
        <v>1</v>
      </c>
      <c r="X150" s="14">
        <f>((V150*100)/$T150)*0.01</f>
        <v>0</v>
      </c>
      <c r="Z150" s="10" t="s">
        <v>34</v>
      </c>
      <c r="AA150" s="7">
        <f t="shared" si="12"/>
        <v>2</v>
      </c>
      <c r="AB150" s="7">
        <v>1</v>
      </c>
      <c r="AC150" s="7">
        <v>1</v>
      </c>
      <c r="AD150" s="14">
        <f t="shared" si="19"/>
        <v>0.5</v>
      </c>
      <c r="AE150" s="14">
        <f t="shared" si="19"/>
        <v>0.5</v>
      </c>
      <c r="AG150" s="10" t="s">
        <v>34</v>
      </c>
      <c r="AH150" s="7">
        <v>1</v>
      </c>
      <c r="AI150" s="7">
        <v>1</v>
      </c>
      <c r="AJ150" s="7">
        <v>0</v>
      </c>
      <c r="AK150" s="35">
        <f t="shared" si="14"/>
        <v>2</v>
      </c>
      <c r="AL150" s="14">
        <f t="shared" si="15"/>
        <v>0.5</v>
      </c>
      <c r="AM150" s="7">
        <v>1</v>
      </c>
      <c r="AN150" s="14">
        <f>((AM150*100)/AH150)*0.01</f>
        <v>1</v>
      </c>
      <c r="AR150" s="32"/>
      <c r="AS150" s="32"/>
      <c r="AT150" s="32"/>
      <c r="AU150" s="32"/>
    </row>
    <row r="151" spans="1:51" x14ac:dyDescent="0.35">
      <c r="B151" s="68" t="s">
        <v>35</v>
      </c>
      <c r="C151" s="61">
        <v>1</v>
      </c>
      <c r="D151" s="80"/>
      <c r="E151" s="61"/>
      <c r="F151" s="61">
        <v>1</v>
      </c>
      <c r="G151" s="61"/>
      <c r="H151" s="79">
        <f>((E151*100)/C151)*0.01</f>
        <v>0</v>
      </c>
      <c r="J151" s="10" t="s">
        <v>35</v>
      </c>
      <c r="K151" s="7">
        <f t="shared" si="17"/>
        <v>0</v>
      </c>
      <c r="L151" s="7"/>
      <c r="M151" s="7"/>
      <c r="N151" s="7"/>
      <c r="O151" s="14"/>
      <c r="P151" s="14"/>
      <c r="Q151" s="14"/>
      <c r="S151" s="10" t="s">
        <v>35</v>
      </c>
      <c r="T151" s="7">
        <f t="shared" si="11"/>
        <v>0</v>
      </c>
      <c r="U151" s="7"/>
      <c r="V151" s="7"/>
      <c r="W151" s="14"/>
      <c r="X151" s="14"/>
      <c r="Z151" s="10" t="s">
        <v>35</v>
      </c>
      <c r="AA151" s="7">
        <f t="shared" si="12"/>
        <v>1</v>
      </c>
      <c r="AB151" s="7"/>
      <c r="AC151" s="7">
        <v>1</v>
      </c>
      <c r="AD151" s="14">
        <f t="shared" si="19"/>
        <v>0</v>
      </c>
      <c r="AE151" s="14">
        <f t="shared" si="19"/>
        <v>1</v>
      </c>
      <c r="AG151" s="10" t="s">
        <v>35</v>
      </c>
      <c r="AH151" s="7">
        <v>0</v>
      </c>
      <c r="AI151" s="7">
        <v>1</v>
      </c>
      <c r="AJ151" s="7">
        <v>0</v>
      </c>
      <c r="AK151" s="35">
        <f t="shared" si="14"/>
        <v>1</v>
      </c>
      <c r="AL151" s="14">
        <f t="shared" si="15"/>
        <v>0</v>
      </c>
      <c r="AM151" s="7">
        <v>0</v>
      </c>
      <c r="AN151" s="14">
        <v>0</v>
      </c>
      <c r="AR151" s="32"/>
      <c r="AS151" s="32"/>
      <c r="AT151" s="32"/>
      <c r="AU151" s="32"/>
    </row>
    <row r="152" spans="1:51" x14ac:dyDescent="0.35">
      <c r="B152" s="68" t="s">
        <v>36</v>
      </c>
      <c r="C152" s="61"/>
      <c r="D152" s="80"/>
      <c r="E152" s="61"/>
      <c r="F152" s="61"/>
      <c r="G152" s="61"/>
      <c r="H152" s="79"/>
      <c r="J152" s="10" t="s">
        <v>36</v>
      </c>
      <c r="K152" s="7">
        <f t="shared" si="17"/>
        <v>0</v>
      </c>
      <c r="L152" s="7"/>
      <c r="M152" s="7"/>
      <c r="N152" s="7"/>
      <c r="O152" s="14"/>
      <c r="P152" s="14"/>
      <c r="Q152" s="14"/>
      <c r="S152" s="10" t="s">
        <v>36</v>
      </c>
      <c r="T152" s="7">
        <f t="shared" si="11"/>
        <v>0</v>
      </c>
      <c r="U152" s="7"/>
      <c r="V152" s="7"/>
      <c r="W152" s="14"/>
      <c r="X152" s="14"/>
      <c r="Z152" s="10" t="s">
        <v>36</v>
      </c>
      <c r="AA152" s="7">
        <f t="shared" si="12"/>
        <v>0</v>
      </c>
      <c r="AB152" s="7"/>
      <c r="AC152" s="7"/>
      <c r="AD152" s="14"/>
      <c r="AE152" s="14"/>
      <c r="AG152" s="10" t="s">
        <v>36</v>
      </c>
      <c r="AH152" s="7">
        <v>0</v>
      </c>
      <c r="AI152" s="7">
        <v>0</v>
      </c>
      <c r="AJ152" s="7">
        <v>0</v>
      </c>
      <c r="AK152" s="35">
        <f t="shared" si="14"/>
        <v>0</v>
      </c>
      <c r="AL152" s="14">
        <v>0</v>
      </c>
      <c r="AM152" s="7">
        <v>0</v>
      </c>
      <c r="AN152" s="14">
        <v>0</v>
      </c>
      <c r="AR152" s="32"/>
      <c r="AS152" s="32"/>
      <c r="AT152" s="32"/>
      <c r="AU152" s="32"/>
    </row>
    <row r="153" spans="1:51" x14ac:dyDescent="0.35">
      <c r="B153" s="20" t="s">
        <v>37</v>
      </c>
      <c r="C153" s="20">
        <f>SUM(C137:C152)</f>
        <v>100</v>
      </c>
      <c r="D153" s="20">
        <f>SUM(D137:D152)</f>
        <v>2</v>
      </c>
      <c r="E153" s="20">
        <f t="shared" ref="E153:G153" si="20">SUM(E137:E152)</f>
        <v>51</v>
      </c>
      <c r="F153" s="20">
        <f t="shared" si="20"/>
        <v>49</v>
      </c>
      <c r="G153" s="20">
        <f t="shared" si="20"/>
        <v>2</v>
      </c>
      <c r="H153" s="36">
        <f>((E153*100)/C153)*0.01</f>
        <v>0.51</v>
      </c>
      <c r="J153" s="20" t="s">
        <v>37</v>
      </c>
      <c r="K153" s="20">
        <f>SUM(K137:K152)</f>
        <v>51</v>
      </c>
      <c r="L153" s="20">
        <f t="shared" ref="L153:M153" si="21">SUM(L137:L152)</f>
        <v>15</v>
      </c>
      <c r="M153" s="20">
        <f t="shared" si="21"/>
        <v>35</v>
      </c>
      <c r="N153" s="20">
        <f>SUM(N137:N152)</f>
        <v>1</v>
      </c>
      <c r="O153" s="28">
        <f>((L153*100)/$K153)*0.01</f>
        <v>0.29411764705882354</v>
      </c>
      <c r="P153" s="28">
        <f>((M153*100)/$K153)*0.01</f>
        <v>0.68627450980392157</v>
      </c>
      <c r="Q153" s="28">
        <f>((N153*100)/$K153)*0.01</f>
        <v>1.9607843137254902E-2</v>
      </c>
      <c r="S153" s="20" t="s">
        <v>37</v>
      </c>
      <c r="T153" s="20">
        <f t="shared" si="11"/>
        <v>51</v>
      </c>
      <c r="U153" s="20">
        <f t="shared" ref="U153" si="22">SUM(U137:U152)</f>
        <v>15</v>
      </c>
      <c r="V153" s="20">
        <f t="shared" ref="V153" si="23">SUM(V137:V152)</f>
        <v>36</v>
      </c>
      <c r="W153" s="28">
        <f>((U153*100)/$T153)*0.01</f>
        <v>0.29411764705882354</v>
      </c>
      <c r="X153" s="28">
        <f>((V153*100)/$T153)*0.01</f>
        <v>0.70588235294117652</v>
      </c>
      <c r="Z153" s="20" t="s">
        <v>37</v>
      </c>
      <c r="AA153" s="20">
        <f>SUM(AA137:AA152)</f>
        <v>100</v>
      </c>
      <c r="AB153" s="20">
        <f t="shared" ref="AB153:AC153" si="24">SUM(AB137:AB152)</f>
        <v>1</v>
      </c>
      <c r="AC153" s="20">
        <f t="shared" si="24"/>
        <v>99</v>
      </c>
      <c r="AD153" s="28">
        <f>((AB153*100)/$AA153)*0.01</f>
        <v>0.01</v>
      </c>
      <c r="AE153" s="28">
        <f>((AC153*100)/$AA153)*0.01</f>
        <v>0.99</v>
      </c>
      <c r="AG153" s="20" t="s">
        <v>37</v>
      </c>
      <c r="AH153" s="20">
        <f>SUM(AH137:AH152)</f>
        <v>3</v>
      </c>
      <c r="AI153" s="20">
        <f>SUM(AI137:AI152)</f>
        <v>97</v>
      </c>
      <c r="AJ153" s="20">
        <f>SUM(AJ137:AJ152)</f>
        <v>0</v>
      </c>
      <c r="AK153" s="20">
        <f>SUM(AK137:AK152)</f>
        <v>100</v>
      </c>
      <c r="AL153" s="28">
        <f t="shared" ref="AL153" si="25">((AH153*100)/AK153)*0.01</f>
        <v>0.03</v>
      </c>
      <c r="AM153" s="20">
        <f>SUM(AM137:AM152)</f>
        <v>1</v>
      </c>
      <c r="AN153" s="28">
        <f>((AM153*100)/AH153)*0.01</f>
        <v>0.33333333333333337</v>
      </c>
      <c r="AR153" s="32"/>
      <c r="AS153" s="32"/>
      <c r="AT153" s="32"/>
      <c r="AU153" s="32"/>
    </row>
    <row r="154" spans="1:51" x14ac:dyDescent="0.35">
      <c r="F154" s="78"/>
      <c r="AH154" s="37"/>
      <c r="AJ154" s="31"/>
      <c r="AK154" s="31"/>
      <c r="AR154" s="32"/>
      <c r="AS154" s="32"/>
      <c r="AT154" s="32"/>
      <c r="AU154" s="32"/>
      <c r="AV154" s="32"/>
      <c r="AW154" s="32"/>
      <c r="AX154" s="32"/>
      <c r="AY154" s="32"/>
    </row>
    <row r="155" spans="1:51" s="106" customFormat="1" x14ac:dyDescent="0.35">
      <c r="A155" s="106">
        <v>2019</v>
      </c>
    </row>
    <row r="156" spans="1:51" s="29" customFormat="1" ht="24.5" customHeight="1" x14ac:dyDescent="0.35">
      <c r="B156" s="101" t="s">
        <v>111</v>
      </c>
      <c r="C156" s="114" t="s">
        <v>112</v>
      </c>
      <c r="D156" s="114" t="s">
        <v>235</v>
      </c>
      <c r="E156" s="115" t="s">
        <v>113</v>
      </c>
      <c r="F156" s="116"/>
      <c r="G156" s="116"/>
      <c r="H156" s="117"/>
      <c r="J156" s="118" t="s">
        <v>115</v>
      </c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W156" s="118" t="s">
        <v>116</v>
      </c>
      <c r="X156" s="119"/>
      <c r="Y156" s="119"/>
      <c r="Z156" s="119"/>
      <c r="AA156" s="119"/>
      <c r="AB156" s="119"/>
      <c r="AC156" s="119"/>
      <c r="AD156" s="119"/>
      <c r="AF156" s="122" t="s">
        <v>6</v>
      </c>
      <c r="AG156" s="124" t="s">
        <v>135</v>
      </c>
      <c r="AH156" s="118" t="s">
        <v>118</v>
      </c>
      <c r="AI156" s="119"/>
      <c r="AJ156" s="119"/>
      <c r="AK156" s="119"/>
      <c r="AM156" s="101" t="s">
        <v>6</v>
      </c>
      <c r="AN156" s="114" t="s">
        <v>119</v>
      </c>
      <c r="AO156" s="114"/>
      <c r="AP156" s="114"/>
      <c r="AQ156" s="114" t="s">
        <v>120</v>
      </c>
      <c r="AR156" s="114"/>
      <c r="AS156" s="114" t="s">
        <v>121</v>
      </c>
      <c r="AT156" s="114"/>
    </row>
    <row r="157" spans="1:51" s="40" customFormat="1" ht="30.5" customHeight="1" x14ac:dyDescent="0.35">
      <c r="B157" s="101"/>
      <c r="C157" s="114"/>
      <c r="D157" s="114"/>
      <c r="E157" s="66" t="s">
        <v>122</v>
      </c>
      <c r="F157" s="66" t="s">
        <v>123</v>
      </c>
      <c r="G157" s="66" t="s">
        <v>234</v>
      </c>
      <c r="H157" s="66" t="s">
        <v>60</v>
      </c>
      <c r="J157" s="63" t="s">
        <v>6</v>
      </c>
      <c r="K157" s="66" t="s">
        <v>114</v>
      </c>
      <c r="L157" s="41" t="s">
        <v>124</v>
      </c>
      <c r="M157" s="41" t="s">
        <v>125</v>
      </c>
      <c r="N157" s="41" t="s">
        <v>126</v>
      </c>
      <c r="O157" s="41" t="s">
        <v>136</v>
      </c>
      <c r="P157" s="41" t="s">
        <v>137</v>
      </c>
      <c r="Q157" s="42" t="s">
        <v>124</v>
      </c>
      <c r="R157" s="42" t="s">
        <v>125</v>
      </c>
      <c r="S157" s="42" t="s">
        <v>126</v>
      </c>
      <c r="T157" s="42" t="s">
        <v>136</v>
      </c>
      <c r="U157" s="42" t="s">
        <v>138</v>
      </c>
      <c r="W157" s="43" t="s">
        <v>139</v>
      </c>
      <c r="X157" s="44" t="s">
        <v>114</v>
      </c>
      <c r="Y157" s="41" t="s">
        <v>127</v>
      </c>
      <c r="Z157" s="41" t="s">
        <v>128</v>
      </c>
      <c r="AA157" s="41" t="s">
        <v>140</v>
      </c>
      <c r="AB157" s="42" t="s">
        <v>127</v>
      </c>
      <c r="AC157" s="42" t="s">
        <v>128</v>
      </c>
      <c r="AD157" s="42" t="s">
        <v>140</v>
      </c>
      <c r="AF157" s="123"/>
      <c r="AG157" s="125"/>
      <c r="AH157" s="41" t="s">
        <v>129</v>
      </c>
      <c r="AI157" s="41" t="s">
        <v>130</v>
      </c>
      <c r="AJ157" s="42" t="s">
        <v>131</v>
      </c>
      <c r="AK157" s="42" t="s">
        <v>132</v>
      </c>
      <c r="AM157" s="101"/>
      <c r="AN157" s="33" t="s">
        <v>129</v>
      </c>
      <c r="AO157" s="33" t="s">
        <v>132</v>
      </c>
      <c r="AP157" s="33" t="s">
        <v>4</v>
      </c>
      <c r="AQ157" s="34" t="s">
        <v>117</v>
      </c>
      <c r="AR157" s="33" t="s">
        <v>60</v>
      </c>
      <c r="AS157" s="34" t="s">
        <v>133</v>
      </c>
      <c r="AT157" s="33" t="s">
        <v>60</v>
      </c>
    </row>
    <row r="158" spans="1:51" x14ac:dyDescent="0.35">
      <c r="B158" s="10" t="s">
        <v>8</v>
      </c>
      <c r="C158" s="7">
        <v>24</v>
      </c>
      <c r="D158" s="7"/>
      <c r="E158" s="7">
        <v>20</v>
      </c>
      <c r="F158" s="7">
        <v>4</v>
      </c>
      <c r="G158" s="7"/>
      <c r="H158" s="14">
        <f>((E158*100)/C158)*0.01</f>
        <v>0.83333333333333326</v>
      </c>
      <c r="J158" s="67" t="s">
        <v>8</v>
      </c>
      <c r="K158" s="64">
        <f t="shared" ref="K158:K163" si="26">E158</f>
        <v>20</v>
      </c>
      <c r="L158" s="64">
        <v>5</v>
      </c>
      <c r="M158" s="64">
        <v>15</v>
      </c>
      <c r="N158" s="64"/>
      <c r="O158" s="64"/>
      <c r="P158" s="64"/>
      <c r="Q158" s="14">
        <f t="shared" ref="Q158:Q174" si="27">((L158*100)/$K158)*0.01</f>
        <v>0.25</v>
      </c>
      <c r="R158" s="14">
        <f t="shared" ref="R158:R174" si="28">((M158*100)/$K158)*0.01</f>
        <v>0.75</v>
      </c>
      <c r="S158" s="14">
        <f t="shared" ref="S158:S174" si="29">((N158*100)/$K158)*0.01</f>
        <v>0</v>
      </c>
      <c r="T158" s="14">
        <f t="shared" ref="T158:T174" si="30">((O158*100)/$K158)*0.01</f>
        <v>0</v>
      </c>
      <c r="U158" s="14">
        <f t="shared" ref="U158:U174" si="31">((P158*100)/$K158)*0.01</f>
        <v>0</v>
      </c>
      <c r="W158" s="10" t="s">
        <v>8</v>
      </c>
      <c r="X158" s="7">
        <f t="shared" ref="X158:X163" si="32">E158</f>
        <v>20</v>
      </c>
      <c r="Y158" s="29">
        <v>5</v>
      </c>
      <c r="Z158" s="7">
        <v>15</v>
      </c>
      <c r="AA158" s="7"/>
      <c r="AB158" s="14">
        <f t="shared" ref="AB158:AB174" si="33">((Y158*100)/$X158)*0.01</f>
        <v>0.25</v>
      </c>
      <c r="AC158" s="14">
        <f t="shared" ref="AC158:AC174" si="34">((Z158*100)/$X158)*0.01</f>
        <v>0.75</v>
      </c>
      <c r="AD158" s="14">
        <f t="shared" ref="AD158:AD174" si="35">((AA158*100)/$X158)*0.01</f>
        <v>0</v>
      </c>
      <c r="AF158" s="67" t="s">
        <v>8</v>
      </c>
      <c r="AG158" s="64">
        <f t="shared" ref="AG158:AG173" si="36">C158</f>
        <v>24</v>
      </c>
      <c r="AH158" s="64"/>
      <c r="AI158" s="64">
        <v>24</v>
      </c>
      <c r="AJ158" s="14">
        <f t="shared" ref="AJ158:AJ173" si="37">((AH158*100)/$AG158)*0.01</f>
        <v>0</v>
      </c>
      <c r="AK158" s="14">
        <f t="shared" ref="AK158:AK173" si="38">((AI158*100)/$AG158)*0.01</f>
        <v>1</v>
      </c>
      <c r="AM158" s="68" t="s">
        <v>8</v>
      </c>
      <c r="AN158" s="61">
        <v>0</v>
      </c>
      <c r="AO158" s="61">
        <v>24</v>
      </c>
      <c r="AP158" s="61">
        <v>0</v>
      </c>
      <c r="AQ158" s="61">
        <f>AG158</f>
        <v>24</v>
      </c>
      <c r="AR158" s="79">
        <f>((AN158*100)/AQ158)*0.01</f>
        <v>0</v>
      </c>
      <c r="AS158" s="61">
        <v>0</v>
      </c>
      <c r="AT158" s="79">
        <v>0</v>
      </c>
    </row>
    <row r="159" spans="1:51" x14ac:dyDescent="0.35">
      <c r="B159" s="10" t="s">
        <v>9</v>
      </c>
      <c r="C159" s="7">
        <v>30</v>
      </c>
      <c r="D159" s="7"/>
      <c r="E159" s="7">
        <v>19</v>
      </c>
      <c r="F159" s="7">
        <v>10</v>
      </c>
      <c r="G159" s="7"/>
      <c r="H159" s="14">
        <f t="shared" ref="H159:H173" si="39">((E159*100)/C159)*0.01</f>
        <v>0.63333333333333341</v>
      </c>
      <c r="J159" s="67" t="s">
        <v>9</v>
      </c>
      <c r="K159" s="64">
        <f t="shared" si="26"/>
        <v>19</v>
      </c>
      <c r="L159" s="64">
        <v>16</v>
      </c>
      <c r="M159" s="64">
        <v>3</v>
      </c>
      <c r="N159" s="64"/>
      <c r="O159" s="64"/>
      <c r="P159" s="64"/>
      <c r="Q159" s="14">
        <f t="shared" si="27"/>
        <v>0.8421052631578948</v>
      </c>
      <c r="R159" s="14">
        <f t="shared" si="28"/>
        <v>0.15789473684210525</v>
      </c>
      <c r="S159" s="14">
        <f t="shared" si="29"/>
        <v>0</v>
      </c>
      <c r="T159" s="14">
        <f t="shared" si="30"/>
        <v>0</v>
      </c>
      <c r="U159" s="14">
        <f t="shared" si="31"/>
        <v>0</v>
      </c>
      <c r="W159" s="10" t="s">
        <v>9</v>
      </c>
      <c r="X159" s="7">
        <f t="shared" si="32"/>
        <v>19</v>
      </c>
      <c r="Y159" s="7">
        <v>16</v>
      </c>
      <c r="Z159" s="7">
        <v>3</v>
      </c>
      <c r="AA159" s="7"/>
      <c r="AB159" s="14">
        <f t="shared" si="33"/>
        <v>0.8421052631578948</v>
      </c>
      <c r="AC159" s="14">
        <f t="shared" si="34"/>
        <v>0.15789473684210525</v>
      </c>
      <c r="AD159" s="14">
        <f t="shared" si="35"/>
        <v>0</v>
      </c>
      <c r="AF159" s="67" t="s">
        <v>9</v>
      </c>
      <c r="AG159" s="64">
        <f t="shared" si="36"/>
        <v>30</v>
      </c>
      <c r="AH159" s="64"/>
      <c r="AI159" s="64">
        <v>30</v>
      </c>
      <c r="AJ159" s="14">
        <f t="shared" si="37"/>
        <v>0</v>
      </c>
      <c r="AK159" s="14">
        <f t="shared" si="38"/>
        <v>1</v>
      </c>
      <c r="AM159" s="68" t="s">
        <v>9</v>
      </c>
      <c r="AN159" s="61">
        <v>0</v>
      </c>
      <c r="AO159" s="61">
        <f>29</f>
        <v>29</v>
      </c>
      <c r="AP159" s="61">
        <v>1</v>
      </c>
      <c r="AQ159" s="61">
        <f t="shared" ref="AQ159:AQ174" si="40">AG159</f>
        <v>30</v>
      </c>
      <c r="AR159" s="79">
        <f t="shared" ref="AR159:AR174" si="41">((AN159*100)/AQ159)*0.01</f>
        <v>0</v>
      </c>
      <c r="AS159" s="61">
        <v>0</v>
      </c>
      <c r="AT159" s="79">
        <v>0</v>
      </c>
    </row>
    <row r="160" spans="1:51" x14ac:dyDescent="0.35">
      <c r="B160" s="10" t="s">
        <v>11</v>
      </c>
      <c r="C160" s="7">
        <v>48</v>
      </c>
      <c r="D160" s="7"/>
      <c r="E160" s="7">
        <v>27</v>
      </c>
      <c r="F160" s="7">
        <v>21</v>
      </c>
      <c r="G160" s="7"/>
      <c r="H160" s="14">
        <f t="shared" si="39"/>
        <v>0.5625</v>
      </c>
      <c r="J160" s="67" t="s">
        <v>11</v>
      </c>
      <c r="K160" s="64">
        <f t="shared" si="26"/>
        <v>27</v>
      </c>
      <c r="L160" s="64">
        <v>5</v>
      </c>
      <c r="M160" s="64">
        <v>22</v>
      </c>
      <c r="N160" s="64"/>
      <c r="O160" s="64"/>
      <c r="P160" s="64"/>
      <c r="Q160" s="14">
        <f t="shared" si="27"/>
        <v>0.1851851851851852</v>
      </c>
      <c r="R160" s="14">
        <f t="shared" si="28"/>
        <v>0.81481481481481488</v>
      </c>
      <c r="S160" s="14">
        <f t="shared" si="29"/>
        <v>0</v>
      </c>
      <c r="T160" s="14">
        <f t="shared" si="30"/>
        <v>0</v>
      </c>
      <c r="U160" s="14">
        <f t="shared" si="31"/>
        <v>0</v>
      </c>
      <c r="W160" s="10" t="s">
        <v>11</v>
      </c>
      <c r="X160" s="7">
        <f t="shared" si="32"/>
        <v>27</v>
      </c>
      <c r="Y160" s="7">
        <v>5</v>
      </c>
      <c r="Z160" s="7">
        <v>22</v>
      </c>
      <c r="AA160" s="7"/>
      <c r="AB160" s="14">
        <f t="shared" si="33"/>
        <v>0.1851851851851852</v>
      </c>
      <c r="AC160" s="14">
        <f t="shared" si="34"/>
        <v>0.81481481481481488</v>
      </c>
      <c r="AD160" s="14">
        <f t="shared" si="35"/>
        <v>0</v>
      </c>
      <c r="AF160" s="67" t="s">
        <v>11</v>
      </c>
      <c r="AG160" s="64">
        <f t="shared" si="36"/>
        <v>48</v>
      </c>
      <c r="AH160" s="64"/>
      <c r="AI160" s="64">
        <v>48</v>
      </c>
      <c r="AJ160" s="14">
        <f t="shared" si="37"/>
        <v>0</v>
      </c>
      <c r="AK160" s="14">
        <f t="shared" si="38"/>
        <v>1</v>
      </c>
      <c r="AM160" s="68" t="s">
        <v>11</v>
      </c>
      <c r="AN160" s="61">
        <v>0</v>
      </c>
      <c r="AO160" s="61">
        <v>48</v>
      </c>
      <c r="AP160" s="61">
        <v>0</v>
      </c>
      <c r="AQ160" s="61">
        <f t="shared" si="40"/>
        <v>48</v>
      </c>
      <c r="AR160" s="79">
        <f t="shared" si="41"/>
        <v>0</v>
      </c>
      <c r="AS160" s="61">
        <v>0</v>
      </c>
      <c r="AT160" s="79">
        <v>0</v>
      </c>
    </row>
    <row r="161" spans="1:48" x14ac:dyDescent="0.35">
      <c r="B161" s="10" t="s">
        <v>14</v>
      </c>
      <c r="C161" s="7">
        <v>27</v>
      </c>
      <c r="D161" s="7"/>
      <c r="E161" s="7">
        <v>16</v>
      </c>
      <c r="F161" s="7">
        <v>10</v>
      </c>
      <c r="G161" s="7"/>
      <c r="H161" s="14">
        <f t="shared" si="39"/>
        <v>0.59259259259259256</v>
      </c>
      <c r="J161" s="67" t="s">
        <v>14</v>
      </c>
      <c r="K161" s="64">
        <f t="shared" si="26"/>
        <v>16</v>
      </c>
      <c r="L161" s="64">
        <v>5</v>
      </c>
      <c r="M161" s="64">
        <v>6</v>
      </c>
      <c r="N161" s="64">
        <v>4</v>
      </c>
      <c r="O161" s="64"/>
      <c r="P161" s="64">
        <v>1</v>
      </c>
      <c r="Q161" s="14">
        <f t="shared" si="27"/>
        <v>0.3125</v>
      </c>
      <c r="R161" s="14">
        <f t="shared" si="28"/>
        <v>0.375</v>
      </c>
      <c r="S161" s="14">
        <f t="shared" si="29"/>
        <v>0.25</v>
      </c>
      <c r="T161" s="14">
        <f t="shared" si="30"/>
        <v>0</v>
      </c>
      <c r="U161" s="14">
        <f t="shared" si="31"/>
        <v>6.25E-2</v>
      </c>
      <c r="W161" s="10" t="s">
        <v>14</v>
      </c>
      <c r="X161" s="7">
        <f t="shared" si="32"/>
        <v>16</v>
      </c>
      <c r="Y161" s="7">
        <v>5</v>
      </c>
      <c r="Z161" s="7">
        <v>10</v>
      </c>
      <c r="AA161" s="7">
        <v>1</v>
      </c>
      <c r="AB161" s="14">
        <f t="shared" si="33"/>
        <v>0.3125</v>
      </c>
      <c r="AC161" s="14">
        <f t="shared" si="34"/>
        <v>0.625</v>
      </c>
      <c r="AD161" s="14">
        <f t="shared" si="35"/>
        <v>6.25E-2</v>
      </c>
      <c r="AF161" s="67" t="s">
        <v>14</v>
      </c>
      <c r="AG161" s="64">
        <f t="shared" si="36"/>
        <v>27</v>
      </c>
      <c r="AH161" s="64"/>
      <c r="AI161" s="64">
        <v>27</v>
      </c>
      <c r="AJ161" s="14">
        <f t="shared" si="37"/>
        <v>0</v>
      </c>
      <c r="AK161" s="14">
        <f t="shared" si="38"/>
        <v>1</v>
      </c>
      <c r="AM161" s="68" t="s">
        <v>14</v>
      </c>
      <c r="AN161" s="61">
        <v>0</v>
      </c>
      <c r="AO161" s="61">
        <v>26</v>
      </c>
      <c r="AP161" s="61">
        <v>1</v>
      </c>
      <c r="AQ161" s="61">
        <f t="shared" si="40"/>
        <v>27</v>
      </c>
      <c r="AR161" s="79">
        <f t="shared" si="41"/>
        <v>0</v>
      </c>
      <c r="AS161" s="61">
        <v>0</v>
      </c>
      <c r="AT161" s="79">
        <v>0</v>
      </c>
    </row>
    <row r="162" spans="1:48" x14ac:dyDescent="0.35">
      <c r="B162" s="10" t="s">
        <v>16</v>
      </c>
      <c r="C162" s="7">
        <v>79</v>
      </c>
      <c r="D162" s="7"/>
      <c r="E162" s="7">
        <v>48</v>
      </c>
      <c r="F162" s="7">
        <v>30</v>
      </c>
      <c r="G162" s="7"/>
      <c r="H162" s="14">
        <f t="shared" si="39"/>
        <v>0.60759493670886078</v>
      </c>
      <c r="J162" s="67" t="s">
        <v>16</v>
      </c>
      <c r="K162" s="64">
        <f t="shared" si="26"/>
        <v>48</v>
      </c>
      <c r="L162" s="64">
        <v>32</v>
      </c>
      <c r="M162" s="64">
        <v>13</v>
      </c>
      <c r="N162" s="64">
        <v>2</v>
      </c>
      <c r="O162" s="64">
        <v>1</v>
      </c>
      <c r="P162" s="64"/>
      <c r="Q162" s="14">
        <f t="shared" si="27"/>
        <v>0.66666666666666674</v>
      </c>
      <c r="R162" s="14">
        <f t="shared" si="28"/>
        <v>0.27083333333333331</v>
      </c>
      <c r="S162" s="14">
        <f t="shared" si="29"/>
        <v>4.1666666666666671E-2</v>
      </c>
      <c r="T162" s="14">
        <f t="shared" si="30"/>
        <v>2.0833333333333336E-2</v>
      </c>
      <c r="U162" s="14">
        <f t="shared" si="31"/>
        <v>0</v>
      </c>
      <c r="W162" s="10" t="s">
        <v>16</v>
      </c>
      <c r="X162" s="7">
        <f t="shared" si="32"/>
        <v>48</v>
      </c>
      <c r="Y162" s="7">
        <v>33</v>
      </c>
      <c r="Z162" s="7">
        <v>15</v>
      </c>
      <c r="AA162" s="7"/>
      <c r="AB162" s="14">
        <f t="shared" si="33"/>
        <v>0.6875</v>
      </c>
      <c r="AC162" s="14">
        <f t="shared" si="34"/>
        <v>0.3125</v>
      </c>
      <c r="AD162" s="14">
        <f t="shared" si="35"/>
        <v>0</v>
      </c>
      <c r="AF162" s="67" t="s">
        <v>16</v>
      </c>
      <c r="AG162" s="64">
        <f t="shared" si="36"/>
        <v>79</v>
      </c>
      <c r="AH162" s="64"/>
      <c r="AI162" s="64">
        <v>79</v>
      </c>
      <c r="AJ162" s="14">
        <f t="shared" si="37"/>
        <v>0</v>
      </c>
      <c r="AK162" s="14">
        <f t="shared" si="38"/>
        <v>1</v>
      </c>
      <c r="AM162" s="68" t="s">
        <v>16</v>
      </c>
      <c r="AN162" s="61">
        <v>0</v>
      </c>
      <c r="AO162" s="61">
        <v>78</v>
      </c>
      <c r="AP162" s="61">
        <v>1</v>
      </c>
      <c r="AQ162" s="61">
        <f t="shared" si="40"/>
        <v>79</v>
      </c>
      <c r="AR162" s="79">
        <f t="shared" si="41"/>
        <v>0</v>
      </c>
      <c r="AS162" s="61">
        <v>0</v>
      </c>
      <c r="AT162" s="79">
        <v>0</v>
      </c>
    </row>
    <row r="163" spans="1:48" x14ac:dyDescent="0.35">
      <c r="B163" s="10" t="s">
        <v>18</v>
      </c>
      <c r="C163" s="7">
        <v>159</v>
      </c>
      <c r="D163" s="7"/>
      <c r="E163" s="7">
        <v>96</v>
      </c>
      <c r="F163" s="7">
        <v>61</v>
      </c>
      <c r="G163" s="7"/>
      <c r="H163" s="14">
        <f t="shared" si="39"/>
        <v>0.60377358490566035</v>
      </c>
      <c r="J163" s="67" t="s">
        <v>18</v>
      </c>
      <c r="K163" s="64">
        <f t="shared" si="26"/>
        <v>96</v>
      </c>
      <c r="L163" s="64">
        <v>32</v>
      </c>
      <c r="M163" s="64">
        <v>61</v>
      </c>
      <c r="N163" s="64">
        <v>2</v>
      </c>
      <c r="O163" s="64">
        <v>1</v>
      </c>
      <c r="P163" s="64"/>
      <c r="Q163" s="14">
        <f t="shared" si="27"/>
        <v>0.33333333333333337</v>
      </c>
      <c r="R163" s="14">
        <f t="shared" si="28"/>
        <v>0.63541666666666663</v>
      </c>
      <c r="S163" s="14">
        <f t="shared" si="29"/>
        <v>2.0833333333333336E-2</v>
      </c>
      <c r="T163" s="14">
        <f t="shared" si="30"/>
        <v>1.0416666666666668E-2</v>
      </c>
      <c r="U163" s="14">
        <f t="shared" si="31"/>
        <v>0</v>
      </c>
      <c r="W163" s="10" t="s">
        <v>18</v>
      </c>
      <c r="X163" s="7">
        <f t="shared" si="32"/>
        <v>96</v>
      </c>
      <c r="Y163" s="7">
        <v>33</v>
      </c>
      <c r="Z163" s="7">
        <v>63</v>
      </c>
      <c r="AA163" s="7"/>
      <c r="AB163" s="14">
        <f t="shared" si="33"/>
        <v>0.34375</v>
      </c>
      <c r="AC163" s="14">
        <f t="shared" si="34"/>
        <v>0.65625</v>
      </c>
      <c r="AD163" s="14">
        <f t="shared" si="35"/>
        <v>0</v>
      </c>
      <c r="AF163" s="67" t="s">
        <v>18</v>
      </c>
      <c r="AG163" s="64">
        <f t="shared" si="36"/>
        <v>159</v>
      </c>
      <c r="AH163" s="64"/>
      <c r="AI163" s="64">
        <v>159</v>
      </c>
      <c r="AJ163" s="14">
        <f t="shared" si="37"/>
        <v>0</v>
      </c>
      <c r="AK163" s="14">
        <f t="shared" si="38"/>
        <v>1</v>
      </c>
      <c r="AM163" s="68" t="s">
        <v>18</v>
      </c>
      <c r="AN163" s="61">
        <v>5</v>
      </c>
      <c r="AO163" s="61">
        <v>152</v>
      </c>
      <c r="AP163" s="61">
        <v>2</v>
      </c>
      <c r="AQ163" s="61">
        <f t="shared" si="40"/>
        <v>159</v>
      </c>
      <c r="AR163" s="79">
        <f t="shared" si="41"/>
        <v>3.1446540880503145E-2</v>
      </c>
      <c r="AS163" s="61">
        <v>0</v>
      </c>
      <c r="AT163" s="79">
        <v>0</v>
      </c>
    </row>
    <row r="164" spans="1:48" x14ac:dyDescent="0.35">
      <c r="B164" s="10" t="s">
        <v>20</v>
      </c>
      <c r="C164" s="7">
        <v>642</v>
      </c>
      <c r="D164" s="7">
        <v>5</v>
      </c>
      <c r="E164" s="7">
        <v>376</v>
      </c>
      <c r="F164" s="7">
        <v>247</v>
      </c>
      <c r="G164" s="7">
        <f>5+31</f>
        <v>36</v>
      </c>
      <c r="H164" s="14">
        <f t="shared" si="39"/>
        <v>0.58566978193146424</v>
      </c>
      <c r="J164" s="67" t="s">
        <v>141</v>
      </c>
      <c r="K164" s="64">
        <v>378</v>
      </c>
      <c r="L164" s="64">
        <v>143</v>
      </c>
      <c r="M164" s="64">
        <v>220</v>
      </c>
      <c r="N164" s="64">
        <v>9</v>
      </c>
      <c r="O164" s="64">
        <v>3</v>
      </c>
      <c r="P164" s="64">
        <v>3</v>
      </c>
      <c r="Q164" s="14">
        <f t="shared" si="27"/>
        <v>0.37830687830687831</v>
      </c>
      <c r="R164" s="14">
        <f t="shared" si="28"/>
        <v>0.58201058201058209</v>
      </c>
      <c r="S164" s="14">
        <f t="shared" si="29"/>
        <v>2.3809523809523808E-2</v>
      </c>
      <c r="T164" s="14">
        <f t="shared" si="30"/>
        <v>7.9365079365079361E-3</v>
      </c>
      <c r="U164" s="14">
        <f t="shared" si="31"/>
        <v>7.9365079365079361E-3</v>
      </c>
      <c r="W164" s="10" t="s">
        <v>141</v>
      </c>
      <c r="X164" s="7">
        <v>378</v>
      </c>
      <c r="Y164" s="7">
        <v>146</v>
      </c>
      <c r="Z164" s="7">
        <v>230</v>
      </c>
      <c r="AA164" s="7">
        <v>2</v>
      </c>
      <c r="AB164" s="14">
        <f t="shared" si="33"/>
        <v>0.38624338624338628</v>
      </c>
      <c r="AC164" s="14">
        <f t="shared" si="34"/>
        <v>0.60846560846560849</v>
      </c>
      <c r="AD164" s="14">
        <f t="shared" si="35"/>
        <v>5.2910052910052907E-3</v>
      </c>
      <c r="AF164" s="67" t="s">
        <v>20</v>
      </c>
      <c r="AG164" s="64">
        <f t="shared" si="36"/>
        <v>642</v>
      </c>
      <c r="AH164" s="64">
        <v>5</v>
      </c>
      <c r="AI164" s="64">
        <v>638</v>
      </c>
      <c r="AJ164" s="14">
        <f t="shared" si="37"/>
        <v>7.7881619937694704E-3</v>
      </c>
      <c r="AK164" s="14">
        <f t="shared" si="38"/>
        <v>0.99376947040498442</v>
      </c>
      <c r="AM164" s="68" t="s">
        <v>20</v>
      </c>
      <c r="AN164" s="61">
        <v>30</v>
      </c>
      <c r="AO164" s="61">
        <v>595</v>
      </c>
      <c r="AP164" s="85">
        <v>17</v>
      </c>
      <c r="AQ164" s="61">
        <f t="shared" si="40"/>
        <v>642</v>
      </c>
      <c r="AR164" s="79">
        <f t="shared" si="41"/>
        <v>4.6728971962616828E-2</v>
      </c>
      <c r="AS164" s="61">
        <v>5</v>
      </c>
      <c r="AT164" s="79">
        <f t="shared" ref="AT164:AT174" si="42">((AS164*100)/AN164)*0.01</f>
        <v>0.16666666666666669</v>
      </c>
    </row>
    <row r="165" spans="1:48" x14ac:dyDescent="0.35">
      <c r="B165" s="10" t="s">
        <v>22</v>
      </c>
      <c r="C165" s="7">
        <v>40</v>
      </c>
      <c r="D165" s="7"/>
      <c r="E165" s="7">
        <v>19</v>
      </c>
      <c r="F165" s="7">
        <v>21</v>
      </c>
      <c r="G165" s="7"/>
      <c r="H165" s="14">
        <f t="shared" si="39"/>
        <v>0.47500000000000003</v>
      </c>
      <c r="J165" s="67" t="s">
        <v>22</v>
      </c>
      <c r="K165" s="64">
        <f>E165</f>
        <v>19</v>
      </c>
      <c r="L165" s="64">
        <v>12</v>
      </c>
      <c r="M165" s="64">
        <v>7</v>
      </c>
      <c r="N165" s="64"/>
      <c r="O165" s="64"/>
      <c r="P165" s="64"/>
      <c r="Q165" s="14">
        <f t="shared" si="27"/>
        <v>0.63157894736842102</v>
      </c>
      <c r="R165" s="14">
        <f t="shared" si="28"/>
        <v>0.36842105263157898</v>
      </c>
      <c r="S165" s="14">
        <f t="shared" si="29"/>
        <v>0</v>
      </c>
      <c r="T165" s="14">
        <f t="shared" si="30"/>
        <v>0</v>
      </c>
      <c r="U165" s="14">
        <f t="shared" si="31"/>
        <v>0</v>
      </c>
      <c r="W165" s="10" t="s">
        <v>22</v>
      </c>
      <c r="X165" s="7">
        <f>E165</f>
        <v>19</v>
      </c>
      <c r="Y165" s="7">
        <v>12</v>
      </c>
      <c r="Z165" s="7">
        <v>7</v>
      </c>
      <c r="AA165" s="7"/>
      <c r="AB165" s="14">
        <f t="shared" si="33"/>
        <v>0.63157894736842102</v>
      </c>
      <c r="AC165" s="14">
        <f t="shared" si="34"/>
        <v>0.36842105263157898</v>
      </c>
      <c r="AD165" s="14">
        <f t="shared" si="35"/>
        <v>0</v>
      </c>
      <c r="AF165" s="67" t="s">
        <v>22</v>
      </c>
      <c r="AG165" s="64">
        <f t="shared" si="36"/>
        <v>40</v>
      </c>
      <c r="AH165" s="64">
        <v>2</v>
      </c>
      <c r="AI165" s="64">
        <v>38</v>
      </c>
      <c r="AJ165" s="14">
        <f t="shared" si="37"/>
        <v>0.05</v>
      </c>
      <c r="AK165" s="14">
        <f t="shared" si="38"/>
        <v>0.95000000000000007</v>
      </c>
      <c r="AM165" s="68" t="s">
        <v>22</v>
      </c>
      <c r="AN165" s="61">
        <v>3</v>
      </c>
      <c r="AO165" s="61">
        <v>37</v>
      </c>
      <c r="AP165" s="61">
        <v>0</v>
      </c>
      <c r="AQ165" s="61">
        <f t="shared" si="40"/>
        <v>40</v>
      </c>
      <c r="AR165" s="79">
        <f t="shared" si="41"/>
        <v>7.4999999999999997E-2</v>
      </c>
      <c r="AS165" s="61">
        <v>2</v>
      </c>
      <c r="AT165" s="79">
        <f t="shared" si="42"/>
        <v>0.66666666666666674</v>
      </c>
    </row>
    <row r="166" spans="1:48" x14ac:dyDescent="0.35">
      <c r="B166" s="10" t="s">
        <v>24</v>
      </c>
      <c r="C166" s="7">
        <v>42</v>
      </c>
      <c r="D166" s="7"/>
      <c r="E166" s="7">
        <v>28</v>
      </c>
      <c r="F166" s="7">
        <v>14</v>
      </c>
      <c r="G166" s="7"/>
      <c r="H166" s="14">
        <f t="shared" si="39"/>
        <v>0.66666666666666674</v>
      </c>
      <c r="J166" s="67" t="s">
        <v>142</v>
      </c>
      <c r="K166" s="64">
        <v>29</v>
      </c>
      <c r="L166" s="64">
        <v>12</v>
      </c>
      <c r="M166" s="64">
        <v>8</v>
      </c>
      <c r="N166" s="64">
        <v>9</v>
      </c>
      <c r="O166" s="64"/>
      <c r="P166" s="64"/>
      <c r="Q166" s="14">
        <f t="shared" si="27"/>
        <v>0.41379310344827586</v>
      </c>
      <c r="R166" s="14">
        <f t="shared" si="28"/>
        <v>0.27586206896551724</v>
      </c>
      <c r="S166" s="14">
        <f t="shared" si="29"/>
        <v>0.31034482758620691</v>
      </c>
      <c r="T166" s="14">
        <f t="shared" si="30"/>
        <v>0</v>
      </c>
      <c r="U166" s="14">
        <f t="shared" si="31"/>
        <v>0</v>
      </c>
      <c r="W166" s="10" t="s">
        <v>142</v>
      </c>
      <c r="X166" s="7">
        <v>29</v>
      </c>
      <c r="Y166" s="7">
        <v>12</v>
      </c>
      <c r="Z166" s="7">
        <v>17</v>
      </c>
      <c r="AA166" s="7"/>
      <c r="AB166" s="14">
        <f t="shared" si="33"/>
        <v>0.41379310344827586</v>
      </c>
      <c r="AC166" s="14">
        <f t="shared" si="34"/>
        <v>0.58620689655172409</v>
      </c>
      <c r="AD166" s="14">
        <f t="shared" si="35"/>
        <v>0</v>
      </c>
      <c r="AF166" s="67" t="s">
        <v>24</v>
      </c>
      <c r="AG166" s="64">
        <f t="shared" si="36"/>
        <v>42</v>
      </c>
      <c r="AH166" s="64"/>
      <c r="AI166" s="64">
        <v>42</v>
      </c>
      <c r="AJ166" s="14">
        <f t="shared" si="37"/>
        <v>0</v>
      </c>
      <c r="AK166" s="14">
        <f t="shared" si="38"/>
        <v>1</v>
      </c>
      <c r="AM166" s="68" t="s">
        <v>24</v>
      </c>
      <c r="AN166" s="61">
        <v>4</v>
      </c>
      <c r="AO166" s="61">
        <v>38</v>
      </c>
      <c r="AP166" s="61">
        <v>0</v>
      </c>
      <c r="AQ166" s="61">
        <f t="shared" si="40"/>
        <v>42</v>
      </c>
      <c r="AR166" s="79">
        <f t="shared" si="41"/>
        <v>9.5238095238095233E-2</v>
      </c>
      <c r="AS166" s="61">
        <v>0</v>
      </c>
      <c r="AT166" s="79">
        <v>0</v>
      </c>
      <c r="AV166" s="3">
        <f>642-AO164-AN164</f>
        <v>17</v>
      </c>
    </row>
    <row r="167" spans="1:48" x14ac:dyDescent="0.35">
      <c r="B167" s="10" t="s">
        <v>25</v>
      </c>
      <c r="C167" s="7">
        <v>9</v>
      </c>
      <c r="D167" s="7"/>
      <c r="E167" s="7">
        <v>2</v>
      </c>
      <c r="F167" s="7">
        <v>7</v>
      </c>
      <c r="G167" s="7"/>
      <c r="H167" s="14">
        <f t="shared" si="39"/>
        <v>0.22222222222222221</v>
      </c>
      <c r="J167" s="67" t="s">
        <v>25</v>
      </c>
      <c r="K167" s="64">
        <f t="shared" ref="K167:K173" si="43">E167</f>
        <v>2</v>
      </c>
      <c r="L167" s="64">
        <v>2</v>
      </c>
      <c r="M167" s="64">
        <v>0</v>
      </c>
      <c r="N167" s="64">
        <v>0</v>
      </c>
      <c r="O167" s="64">
        <v>0</v>
      </c>
      <c r="P167" s="64">
        <v>0</v>
      </c>
      <c r="Q167" s="14">
        <f t="shared" si="27"/>
        <v>1</v>
      </c>
      <c r="R167" s="14">
        <f t="shared" si="28"/>
        <v>0</v>
      </c>
      <c r="S167" s="14">
        <f t="shared" si="29"/>
        <v>0</v>
      </c>
      <c r="T167" s="14">
        <f t="shared" si="30"/>
        <v>0</v>
      </c>
      <c r="U167" s="14">
        <f t="shared" si="31"/>
        <v>0</v>
      </c>
      <c r="W167" s="10" t="s">
        <v>25</v>
      </c>
      <c r="X167" s="7">
        <f t="shared" ref="X167:X173" si="44">E167</f>
        <v>2</v>
      </c>
      <c r="Y167" s="7">
        <v>2</v>
      </c>
      <c r="Z167" s="7"/>
      <c r="AA167" s="7"/>
      <c r="AB167" s="14">
        <f t="shared" si="33"/>
        <v>1</v>
      </c>
      <c r="AC167" s="14">
        <f t="shared" si="34"/>
        <v>0</v>
      </c>
      <c r="AD167" s="14">
        <f t="shared" si="35"/>
        <v>0</v>
      </c>
      <c r="AF167" s="67" t="s">
        <v>25</v>
      </c>
      <c r="AG167" s="64">
        <f t="shared" si="36"/>
        <v>9</v>
      </c>
      <c r="AH167" s="64"/>
      <c r="AI167" s="64">
        <v>9</v>
      </c>
      <c r="AJ167" s="14">
        <f t="shared" si="37"/>
        <v>0</v>
      </c>
      <c r="AK167" s="14">
        <f t="shared" si="38"/>
        <v>1</v>
      </c>
      <c r="AM167" s="68" t="s">
        <v>25</v>
      </c>
      <c r="AN167" s="61">
        <v>0</v>
      </c>
      <c r="AO167" s="61">
        <v>9</v>
      </c>
      <c r="AP167" s="61">
        <v>0</v>
      </c>
      <c r="AQ167" s="61">
        <f t="shared" si="40"/>
        <v>9</v>
      </c>
      <c r="AR167" s="79">
        <f t="shared" si="41"/>
        <v>0</v>
      </c>
      <c r="AS167" s="61">
        <v>0</v>
      </c>
      <c r="AT167" s="79">
        <v>0</v>
      </c>
    </row>
    <row r="168" spans="1:48" x14ac:dyDescent="0.35">
      <c r="B168" s="10" t="s">
        <v>27</v>
      </c>
      <c r="C168" s="7">
        <v>129</v>
      </c>
      <c r="D168" s="7">
        <v>2</v>
      </c>
      <c r="E168" s="7">
        <v>58</v>
      </c>
      <c r="F168" s="7">
        <v>68</v>
      </c>
      <c r="G168" s="7">
        <v>2</v>
      </c>
      <c r="H168" s="14">
        <f t="shared" si="39"/>
        <v>0.44961240310077522</v>
      </c>
      <c r="J168" s="67" t="s">
        <v>27</v>
      </c>
      <c r="K168" s="64">
        <f t="shared" si="43"/>
        <v>58</v>
      </c>
      <c r="L168" s="64">
        <v>43</v>
      </c>
      <c r="M168" s="64">
        <v>14</v>
      </c>
      <c r="N168" s="64">
        <v>1</v>
      </c>
      <c r="O168" s="64"/>
      <c r="P168" s="64"/>
      <c r="Q168" s="14">
        <f t="shared" si="27"/>
        <v>0.74137931034482762</v>
      </c>
      <c r="R168" s="14">
        <f t="shared" si="28"/>
        <v>0.2413793103448276</v>
      </c>
      <c r="S168" s="14">
        <f t="shared" si="29"/>
        <v>1.7241379310344827E-2</v>
      </c>
      <c r="T168" s="14">
        <f t="shared" si="30"/>
        <v>0</v>
      </c>
      <c r="U168" s="14">
        <f t="shared" si="31"/>
        <v>0</v>
      </c>
      <c r="W168" s="10" t="s">
        <v>27</v>
      </c>
      <c r="X168" s="7">
        <f t="shared" si="44"/>
        <v>58</v>
      </c>
      <c r="Y168" s="7">
        <v>43</v>
      </c>
      <c r="Z168" s="7">
        <v>15</v>
      </c>
      <c r="AA168" s="7"/>
      <c r="AB168" s="14">
        <f t="shared" si="33"/>
        <v>0.74137931034482762</v>
      </c>
      <c r="AC168" s="14">
        <f t="shared" si="34"/>
        <v>0.25862068965517243</v>
      </c>
      <c r="AD168" s="14">
        <f t="shared" si="35"/>
        <v>0</v>
      </c>
      <c r="AF168" s="67" t="s">
        <v>27</v>
      </c>
      <c r="AG168" s="64">
        <f t="shared" si="36"/>
        <v>129</v>
      </c>
      <c r="AH168" s="64"/>
      <c r="AI168" s="64">
        <v>129</v>
      </c>
      <c r="AJ168" s="14">
        <f t="shared" si="37"/>
        <v>0</v>
      </c>
      <c r="AK168" s="14">
        <f t="shared" si="38"/>
        <v>1</v>
      </c>
      <c r="AM168" s="68" t="s">
        <v>27</v>
      </c>
      <c r="AN168" s="61">
        <v>2</v>
      </c>
      <c r="AO168" s="61">
        <v>123</v>
      </c>
      <c r="AP168" s="61">
        <v>4</v>
      </c>
      <c r="AQ168" s="61">
        <f t="shared" si="40"/>
        <v>129</v>
      </c>
      <c r="AR168" s="79">
        <f t="shared" si="41"/>
        <v>1.550387596899225E-2</v>
      </c>
      <c r="AS168" s="61">
        <v>0</v>
      </c>
      <c r="AT168" s="79">
        <v>0</v>
      </c>
    </row>
    <row r="169" spans="1:48" x14ac:dyDescent="0.35">
      <c r="B169" s="10" t="s">
        <v>29</v>
      </c>
      <c r="C169" s="7">
        <v>59</v>
      </c>
      <c r="D169" s="7"/>
      <c r="E169" s="7">
        <v>39</v>
      </c>
      <c r="F169" s="7">
        <v>19</v>
      </c>
      <c r="G169" s="7"/>
      <c r="H169" s="14">
        <f t="shared" si="39"/>
        <v>0.66101694915254239</v>
      </c>
      <c r="J169" s="67" t="s">
        <v>29</v>
      </c>
      <c r="K169" s="64">
        <f t="shared" si="43"/>
        <v>39</v>
      </c>
      <c r="L169" s="64">
        <v>18</v>
      </c>
      <c r="M169" s="64">
        <v>16</v>
      </c>
      <c r="N169" s="64"/>
      <c r="O169" s="64"/>
      <c r="P169" s="64">
        <v>5</v>
      </c>
      <c r="Q169" s="14">
        <f t="shared" si="27"/>
        <v>0.46153846153846156</v>
      </c>
      <c r="R169" s="14">
        <f t="shared" si="28"/>
        <v>0.4102564102564103</v>
      </c>
      <c r="S169" s="14">
        <f t="shared" si="29"/>
        <v>0</v>
      </c>
      <c r="T169" s="14">
        <f t="shared" si="30"/>
        <v>0</v>
      </c>
      <c r="U169" s="14">
        <f t="shared" si="31"/>
        <v>0.12820512820512822</v>
      </c>
      <c r="W169" s="10" t="s">
        <v>29</v>
      </c>
      <c r="X169" s="7">
        <f t="shared" si="44"/>
        <v>39</v>
      </c>
      <c r="Y169" s="7">
        <v>18</v>
      </c>
      <c r="Z169" s="7">
        <v>16</v>
      </c>
      <c r="AA169" s="7">
        <v>5</v>
      </c>
      <c r="AB169" s="14">
        <f t="shared" si="33"/>
        <v>0.46153846153846156</v>
      </c>
      <c r="AC169" s="14">
        <f t="shared" si="34"/>
        <v>0.4102564102564103</v>
      </c>
      <c r="AD169" s="14">
        <f t="shared" si="35"/>
        <v>0.12820512820512822</v>
      </c>
      <c r="AF169" s="67" t="s">
        <v>29</v>
      </c>
      <c r="AG169" s="64">
        <f t="shared" si="36"/>
        <v>59</v>
      </c>
      <c r="AH169" s="64"/>
      <c r="AI169" s="64">
        <v>59</v>
      </c>
      <c r="AJ169" s="14">
        <f t="shared" si="37"/>
        <v>0</v>
      </c>
      <c r="AK169" s="14">
        <f t="shared" si="38"/>
        <v>1</v>
      </c>
      <c r="AM169" s="68" t="s">
        <v>29</v>
      </c>
      <c r="AN169" s="61">
        <v>1</v>
      </c>
      <c r="AO169" s="61">
        <v>57</v>
      </c>
      <c r="AP169" s="61">
        <v>1</v>
      </c>
      <c r="AQ169" s="61">
        <f t="shared" si="40"/>
        <v>59</v>
      </c>
      <c r="AR169" s="79">
        <f t="shared" si="41"/>
        <v>1.6949152542372881E-2</v>
      </c>
      <c r="AS169" s="61">
        <v>0</v>
      </c>
      <c r="AT169" s="79">
        <v>0</v>
      </c>
    </row>
    <row r="170" spans="1:48" x14ac:dyDescent="0.35">
      <c r="B170" s="10" t="s">
        <v>31</v>
      </c>
      <c r="C170" s="7">
        <v>30</v>
      </c>
      <c r="D170" s="7"/>
      <c r="E170" s="7">
        <v>16</v>
      </c>
      <c r="F170" s="7">
        <v>13</v>
      </c>
      <c r="G170" s="7"/>
      <c r="H170" s="14">
        <f t="shared" si="39"/>
        <v>0.53333333333333333</v>
      </c>
      <c r="J170" s="67" t="s">
        <v>31</v>
      </c>
      <c r="K170" s="64">
        <f t="shared" si="43"/>
        <v>16</v>
      </c>
      <c r="L170" s="64">
        <v>13</v>
      </c>
      <c r="M170" s="29">
        <v>3</v>
      </c>
      <c r="N170" s="64"/>
      <c r="O170" s="64"/>
      <c r="P170" s="64"/>
      <c r="Q170" s="14">
        <f t="shared" si="27"/>
        <v>0.8125</v>
      </c>
      <c r="R170" s="14">
        <f t="shared" si="28"/>
        <v>0.1875</v>
      </c>
      <c r="S170" s="14">
        <f t="shared" si="29"/>
        <v>0</v>
      </c>
      <c r="T170" s="14">
        <f t="shared" si="30"/>
        <v>0</v>
      </c>
      <c r="U170" s="14">
        <f t="shared" si="31"/>
        <v>0</v>
      </c>
      <c r="W170" s="10" t="s">
        <v>31</v>
      </c>
      <c r="X170" s="7">
        <f t="shared" si="44"/>
        <v>16</v>
      </c>
      <c r="Y170" s="7">
        <v>13</v>
      </c>
      <c r="Z170" s="7">
        <v>3</v>
      </c>
      <c r="AA170" s="7"/>
      <c r="AB170" s="14">
        <f t="shared" si="33"/>
        <v>0.8125</v>
      </c>
      <c r="AC170" s="14">
        <f t="shared" si="34"/>
        <v>0.1875</v>
      </c>
      <c r="AD170" s="14">
        <f t="shared" si="35"/>
        <v>0</v>
      </c>
      <c r="AF170" s="67" t="s">
        <v>31</v>
      </c>
      <c r="AG170" s="64">
        <f t="shared" si="36"/>
        <v>30</v>
      </c>
      <c r="AH170" s="64"/>
      <c r="AI170" s="64">
        <v>30</v>
      </c>
      <c r="AJ170" s="14">
        <f t="shared" si="37"/>
        <v>0</v>
      </c>
      <c r="AK170" s="14">
        <f t="shared" si="38"/>
        <v>1</v>
      </c>
      <c r="AM170" s="68" t="s">
        <v>31</v>
      </c>
      <c r="AN170" s="61">
        <v>1</v>
      </c>
      <c r="AO170" s="61">
        <v>28</v>
      </c>
      <c r="AP170" s="61">
        <v>1</v>
      </c>
      <c r="AQ170" s="61">
        <f t="shared" si="40"/>
        <v>30</v>
      </c>
      <c r="AR170" s="79">
        <f t="shared" si="41"/>
        <v>3.3333333333333333E-2</v>
      </c>
      <c r="AS170" s="61">
        <v>0</v>
      </c>
      <c r="AT170" s="79">
        <v>0</v>
      </c>
    </row>
    <row r="171" spans="1:48" x14ac:dyDescent="0.35">
      <c r="B171" s="10" t="s">
        <v>34</v>
      </c>
      <c r="C171" s="7">
        <v>34</v>
      </c>
      <c r="D171" s="7">
        <v>3</v>
      </c>
      <c r="E171" s="7">
        <v>19</v>
      </c>
      <c r="F171" s="7">
        <v>15</v>
      </c>
      <c r="G171" s="7">
        <v>3</v>
      </c>
      <c r="H171" s="14">
        <f t="shared" si="39"/>
        <v>0.55882352941176472</v>
      </c>
      <c r="J171" s="67" t="s">
        <v>34</v>
      </c>
      <c r="K171" s="64">
        <f t="shared" si="43"/>
        <v>19</v>
      </c>
      <c r="L171" s="64">
        <v>1</v>
      </c>
      <c r="M171" s="64">
        <v>18</v>
      </c>
      <c r="N171" s="64"/>
      <c r="O171" s="64"/>
      <c r="P171" s="64"/>
      <c r="Q171" s="14">
        <f t="shared" si="27"/>
        <v>5.2631578947368425E-2</v>
      </c>
      <c r="R171" s="14">
        <f t="shared" si="28"/>
        <v>0.94736842105263164</v>
      </c>
      <c r="S171" s="14">
        <f t="shared" si="29"/>
        <v>0</v>
      </c>
      <c r="T171" s="14">
        <f t="shared" si="30"/>
        <v>0</v>
      </c>
      <c r="U171" s="14">
        <f t="shared" si="31"/>
        <v>0</v>
      </c>
      <c r="W171" s="10" t="s">
        <v>34</v>
      </c>
      <c r="X171" s="7">
        <f t="shared" si="44"/>
        <v>19</v>
      </c>
      <c r="Y171" s="7">
        <v>1</v>
      </c>
      <c r="Z171" s="7">
        <v>18</v>
      </c>
      <c r="AA171" s="7"/>
      <c r="AB171" s="14">
        <f t="shared" si="33"/>
        <v>5.2631578947368425E-2</v>
      </c>
      <c r="AC171" s="14">
        <f t="shared" si="34"/>
        <v>0.94736842105263164</v>
      </c>
      <c r="AD171" s="14">
        <f t="shared" si="35"/>
        <v>0</v>
      </c>
      <c r="AF171" s="67" t="s">
        <v>34</v>
      </c>
      <c r="AG171" s="64">
        <f t="shared" si="36"/>
        <v>34</v>
      </c>
      <c r="AH171" s="64"/>
      <c r="AI171" s="64">
        <v>34</v>
      </c>
      <c r="AJ171" s="14">
        <f t="shared" si="37"/>
        <v>0</v>
      </c>
      <c r="AK171" s="14">
        <f t="shared" si="38"/>
        <v>1</v>
      </c>
      <c r="AM171" s="68" t="s">
        <v>34</v>
      </c>
      <c r="AN171" s="61">
        <v>4</v>
      </c>
      <c r="AO171" s="61">
        <v>26</v>
      </c>
      <c r="AP171" s="61">
        <v>0</v>
      </c>
      <c r="AQ171" s="61">
        <f t="shared" si="40"/>
        <v>34</v>
      </c>
      <c r="AR171" s="79">
        <f t="shared" si="41"/>
        <v>0.11764705882352942</v>
      </c>
      <c r="AS171" s="61">
        <v>0</v>
      </c>
      <c r="AT171" s="79">
        <v>0</v>
      </c>
    </row>
    <row r="172" spans="1:48" x14ac:dyDescent="0.35">
      <c r="B172" s="10" t="s">
        <v>35</v>
      </c>
      <c r="C172" s="7">
        <v>28</v>
      </c>
      <c r="D172" s="7"/>
      <c r="E172" s="7">
        <v>17</v>
      </c>
      <c r="F172" s="7">
        <v>10</v>
      </c>
      <c r="G172" s="7"/>
      <c r="H172" s="14">
        <f t="shared" si="39"/>
        <v>0.60714285714285721</v>
      </c>
      <c r="J172" s="67" t="s">
        <v>35</v>
      </c>
      <c r="K172" s="64">
        <f t="shared" si="43"/>
        <v>17</v>
      </c>
      <c r="L172" s="64">
        <v>6</v>
      </c>
      <c r="M172" s="64">
        <v>2</v>
      </c>
      <c r="N172" s="64">
        <v>8</v>
      </c>
      <c r="O172" s="64">
        <v>1</v>
      </c>
      <c r="P172" s="64"/>
      <c r="Q172" s="14">
        <f t="shared" si="27"/>
        <v>0.35294117647058826</v>
      </c>
      <c r="R172" s="14">
        <f t="shared" si="28"/>
        <v>0.11764705882352942</v>
      </c>
      <c r="S172" s="14">
        <f t="shared" si="29"/>
        <v>0.4705882352941177</v>
      </c>
      <c r="T172" s="14">
        <f t="shared" si="30"/>
        <v>5.8823529411764712E-2</v>
      </c>
      <c r="U172" s="14">
        <f t="shared" si="31"/>
        <v>0</v>
      </c>
      <c r="W172" s="10" t="s">
        <v>35</v>
      </c>
      <c r="X172" s="7">
        <f t="shared" si="44"/>
        <v>17</v>
      </c>
      <c r="Y172" s="7">
        <v>7</v>
      </c>
      <c r="Z172" s="7">
        <v>10</v>
      </c>
      <c r="AA172" s="7"/>
      <c r="AB172" s="14">
        <f t="shared" si="33"/>
        <v>0.41176470588235298</v>
      </c>
      <c r="AC172" s="14">
        <f t="shared" si="34"/>
        <v>0.58823529411764708</v>
      </c>
      <c r="AD172" s="14">
        <f t="shared" si="35"/>
        <v>0</v>
      </c>
      <c r="AF172" s="67" t="s">
        <v>35</v>
      </c>
      <c r="AG172" s="64">
        <f t="shared" si="36"/>
        <v>28</v>
      </c>
      <c r="AH172" s="64"/>
      <c r="AI172" s="64">
        <v>28</v>
      </c>
      <c r="AJ172" s="14">
        <f t="shared" si="37"/>
        <v>0</v>
      </c>
      <c r="AK172" s="14">
        <f t="shared" si="38"/>
        <v>1</v>
      </c>
      <c r="AM172" s="68" t="s">
        <v>35</v>
      </c>
      <c r="AN172" s="61">
        <v>1</v>
      </c>
      <c r="AO172" s="61">
        <v>27</v>
      </c>
      <c r="AP172" s="61">
        <v>1</v>
      </c>
      <c r="AQ172" s="61">
        <f t="shared" si="40"/>
        <v>28</v>
      </c>
      <c r="AR172" s="79">
        <f t="shared" si="41"/>
        <v>3.5714285714285719E-2</v>
      </c>
      <c r="AS172" s="61">
        <v>0</v>
      </c>
      <c r="AT172" s="79">
        <v>0</v>
      </c>
    </row>
    <row r="173" spans="1:48" x14ac:dyDescent="0.35">
      <c r="B173" s="10" t="s">
        <v>36</v>
      </c>
      <c r="C173" s="7">
        <v>18</v>
      </c>
      <c r="D173" s="7"/>
      <c r="E173" s="7">
        <v>11</v>
      </c>
      <c r="F173" s="7">
        <v>6</v>
      </c>
      <c r="G173" s="7"/>
      <c r="H173" s="14">
        <f t="shared" si="39"/>
        <v>0.61111111111111116</v>
      </c>
      <c r="J173" s="67" t="s">
        <v>36</v>
      </c>
      <c r="K173" s="64">
        <f t="shared" si="43"/>
        <v>11</v>
      </c>
      <c r="L173" s="64">
        <v>5</v>
      </c>
      <c r="M173" s="64">
        <v>3</v>
      </c>
      <c r="N173" s="64">
        <v>1</v>
      </c>
      <c r="O173" s="64"/>
      <c r="P173" s="64">
        <v>2</v>
      </c>
      <c r="Q173" s="14">
        <f t="shared" si="27"/>
        <v>0.45454545454545453</v>
      </c>
      <c r="R173" s="14">
        <f t="shared" si="28"/>
        <v>0.27272727272727276</v>
      </c>
      <c r="S173" s="14">
        <f t="shared" si="29"/>
        <v>9.0909090909090925E-2</v>
      </c>
      <c r="T173" s="14">
        <f t="shared" si="30"/>
        <v>0</v>
      </c>
      <c r="U173" s="14">
        <f t="shared" si="31"/>
        <v>0.18181818181818185</v>
      </c>
      <c r="W173" s="10" t="s">
        <v>36</v>
      </c>
      <c r="X173" s="7">
        <f t="shared" si="44"/>
        <v>11</v>
      </c>
      <c r="Y173" s="7">
        <v>5</v>
      </c>
      <c r="Z173" s="7">
        <v>4</v>
      </c>
      <c r="AA173" s="7">
        <v>2</v>
      </c>
      <c r="AB173" s="14">
        <f t="shared" si="33"/>
        <v>0.45454545454545453</v>
      </c>
      <c r="AC173" s="14">
        <f t="shared" si="34"/>
        <v>0.3636363636363637</v>
      </c>
      <c r="AD173" s="14">
        <f t="shared" si="35"/>
        <v>0.18181818181818185</v>
      </c>
      <c r="AF173" s="67" t="s">
        <v>36</v>
      </c>
      <c r="AG173" s="64">
        <f t="shared" si="36"/>
        <v>18</v>
      </c>
      <c r="AH173" s="64"/>
      <c r="AI173" s="64">
        <v>18</v>
      </c>
      <c r="AJ173" s="14">
        <f t="shared" si="37"/>
        <v>0</v>
      </c>
      <c r="AK173" s="14">
        <f t="shared" si="38"/>
        <v>1</v>
      </c>
      <c r="AM173" s="68" t="s">
        <v>36</v>
      </c>
      <c r="AN173" s="61">
        <v>4</v>
      </c>
      <c r="AO173" s="61">
        <v>13</v>
      </c>
      <c r="AP173" s="61">
        <v>1</v>
      </c>
      <c r="AQ173" s="61">
        <f t="shared" si="40"/>
        <v>18</v>
      </c>
      <c r="AR173" s="79">
        <f t="shared" si="41"/>
        <v>0.22222222222222221</v>
      </c>
      <c r="AS173" s="61">
        <v>0</v>
      </c>
      <c r="AT173" s="79">
        <v>0</v>
      </c>
    </row>
    <row r="174" spans="1:48" x14ac:dyDescent="0.35">
      <c r="B174" s="20" t="s">
        <v>37</v>
      </c>
      <c r="C174" s="20">
        <f>SUM(C158:C173)</f>
        <v>1398</v>
      </c>
      <c r="D174" s="20">
        <f>SUM(D158:D173)</f>
        <v>10</v>
      </c>
      <c r="E174" s="20">
        <f t="shared" ref="E174:G174" si="45">SUM(E158:E173)</f>
        <v>811</v>
      </c>
      <c r="F174" s="20">
        <f t="shared" si="45"/>
        <v>556</v>
      </c>
      <c r="G174" s="20">
        <f t="shared" si="45"/>
        <v>41</v>
      </c>
      <c r="H174" s="36">
        <f>((E174*100)/C174)*0.01</f>
        <v>0.58011444921316169</v>
      </c>
      <c r="J174" s="20" t="s">
        <v>37</v>
      </c>
      <c r="K174" s="20">
        <f>SUM(K158:K173)</f>
        <v>814</v>
      </c>
      <c r="L174" s="20">
        <f t="shared" ref="L174:P174" si="46">SUM(L158:L173)</f>
        <v>350</v>
      </c>
      <c r="M174" s="20">
        <f t="shared" si="46"/>
        <v>411</v>
      </c>
      <c r="N174" s="20">
        <f t="shared" si="46"/>
        <v>36</v>
      </c>
      <c r="O174" s="20">
        <f t="shared" si="46"/>
        <v>6</v>
      </c>
      <c r="P174" s="20">
        <f t="shared" si="46"/>
        <v>11</v>
      </c>
      <c r="Q174" s="28">
        <f t="shared" si="27"/>
        <v>0.42997542997543003</v>
      </c>
      <c r="R174" s="28">
        <f t="shared" si="28"/>
        <v>0.50491400491400495</v>
      </c>
      <c r="S174" s="28">
        <f t="shared" si="29"/>
        <v>4.4226044226044224E-2</v>
      </c>
      <c r="T174" s="28">
        <f t="shared" si="30"/>
        <v>7.3710073710073713E-3</v>
      </c>
      <c r="U174" s="28">
        <f t="shared" si="31"/>
        <v>1.3513513513513514E-2</v>
      </c>
      <c r="W174" s="20" t="s">
        <v>37</v>
      </c>
      <c r="X174" s="20">
        <f>SUM(X158:X173)</f>
        <v>814</v>
      </c>
      <c r="Y174" s="20">
        <f t="shared" ref="Y174:AA174" si="47">SUM(Y158:Y173)</f>
        <v>356</v>
      </c>
      <c r="Z174" s="20">
        <f t="shared" si="47"/>
        <v>448</v>
      </c>
      <c r="AA174" s="20">
        <f t="shared" si="47"/>
        <v>10</v>
      </c>
      <c r="AB174" s="28">
        <f t="shared" si="33"/>
        <v>0.43734643734643736</v>
      </c>
      <c r="AC174" s="28">
        <f t="shared" si="34"/>
        <v>0.55036855036855037</v>
      </c>
      <c r="AD174" s="28">
        <f t="shared" si="35"/>
        <v>1.2285012285012284E-2</v>
      </c>
      <c r="AF174" s="20" t="s">
        <v>37</v>
      </c>
      <c r="AG174" s="65">
        <f>SUM(AG158:AG173)</f>
        <v>1398</v>
      </c>
      <c r="AH174" s="20">
        <f t="shared" ref="AH174:AI174" si="48">SUM(AH158:AH173)</f>
        <v>7</v>
      </c>
      <c r="AI174" s="20">
        <f t="shared" si="48"/>
        <v>1392</v>
      </c>
      <c r="AJ174" s="28">
        <f>((AH174*100)/$X174)*0.01</f>
        <v>8.5995085995085995E-3</v>
      </c>
      <c r="AK174" s="28">
        <f>((AI174*100)/$AG174)*0.01</f>
        <v>0.99570815450643779</v>
      </c>
      <c r="AM174" s="20" t="s">
        <v>37</v>
      </c>
      <c r="AN174" s="20">
        <f>SUM(AN158:AN173)</f>
        <v>55</v>
      </c>
      <c r="AO174" s="20">
        <f>SUM(AO158:AO173)</f>
        <v>1310</v>
      </c>
      <c r="AP174" s="20">
        <f>SUM(AP158:AP173)</f>
        <v>30</v>
      </c>
      <c r="AQ174" s="20">
        <f t="shared" si="40"/>
        <v>1398</v>
      </c>
      <c r="AR174" s="28">
        <f t="shared" si="41"/>
        <v>3.9341917024320459E-2</v>
      </c>
      <c r="AS174" s="27">
        <f>SUM(AS158:AS173)</f>
        <v>7</v>
      </c>
      <c r="AT174" s="28">
        <f t="shared" si="42"/>
        <v>0.12727272727272726</v>
      </c>
    </row>
    <row r="175" spans="1:48" x14ac:dyDescent="0.35">
      <c r="J175" s="3" t="s">
        <v>237</v>
      </c>
      <c r="W175" s="3" t="s">
        <v>237</v>
      </c>
      <c r="AA175" s="37"/>
      <c r="AC175" s="31"/>
      <c r="AD175" s="31"/>
    </row>
    <row r="176" spans="1:48" s="106" customFormat="1" x14ac:dyDescent="0.35">
      <c r="A176" s="106" t="s">
        <v>143</v>
      </c>
    </row>
    <row r="177" spans="2:56" s="29" customFormat="1" ht="21" customHeight="1" x14ac:dyDescent="0.35">
      <c r="B177" s="118" t="s">
        <v>113</v>
      </c>
      <c r="C177" s="119"/>
      <c r="D177" s="119"/>
      <c r="E177" s="119"/>
      <c r="F177" s="119"/>
      <c r="G177" s="119"/>
      <c r="H177" s="126"/>
      <c r="J177" s="122" t="s">
        <v>236</v>
      </c>
      <c r="K177" s="127" t="s">
        <v>114</v>
      </c>
      <c r="L177" s="120" t="s">
        <v>115</v>
      </c>
      <c r="M177" s="121"/>
      <c r="N177" s="121"/>
      <c r="O177" s="121"/>
      <c r="P177" s="121"/>
      <c r="Q177" s="121"/>
      <c r="R177" s="121"/>
      <c r="S177" s="121"/>
      <c r="T177" s="121"/>
      <c r="U177" s="121"/>
      <c r="W177" s="122" t="s">
        <v>111</v>
      </c>
      <c r="X177" s="127" t="s">
        <v>114</v>
      </c>
      <c r="Y177" s="101" t="s">
        <v>116</v>
      </c>
      <c r="Z177" s="101"/>
      <c r="AA177" s="101"/>
      <c r="AB177" s="101"/>
      <c r="AC177" s="101"/>
      <c r="AD177" s="101"/>
      <c r="AF177" s="122" t="s">
        <v>176</v>
      </c>
      <c r="AG177" s="124" t="s">
        <v>175</v>
      </c>
      <c r="AH177" s="129" t="s">
        <v>178</v>
      </c>
      <c r="AI177" s="118" t="s">
        <v>118</v>
      </c>
      <c r="AJ177" s="119"/>
      <c r="AK177" s="119"/>
      <c r="AL177" s="119"/>
      <c r="AM177" s="126"/>
      <c r="AO177" s="122" t="s">
        <v>6</v>
      </c>
      <c r="AP177" s="114" t="s">
        <v>144</v>
      </c>
      <c r="AQ177" s="114"/>
      <c r="AR177" s="114"/>
      <c r="AS177" s="114" t="s">
        <v>145</v>
      </c>
      <c r="AT177" s="114"/>
      <c r="AU177" s="114" t="s">
        <v>121</v>
      </c>
      <c r="AV177" s="114"/>
      <c r="AX177" s="122" t="s">
        <v>176</v>
      </c>
      <c r="AY177" s="124" t="s">
        <v>177</v>
      </c>
      <c r="AZ177" s="124" t="s">
        <v>239</v>
      </c>
      <c r="BA177" s="130" t="s">
        <v>239</v>
      </c>
      <c r="BB177" s="131"/>
      <c r="BC177" s="130" t="s">
        <v>239</v>
      </c>
      <c r="BD177" s="131"/>
    </row>
    <row r="178" spans="2:56" s="45" customFormat="1" ht="19" customHeight="1" x14ac:dyDescent="0.35">
      <c r="B178" s="63" t="s">
        <v>6</v>
      </c>
      <c r="C178" s="66" t="s">
        <v>112</v>
      </c>
      <c r="D178" s="63" t="s">
        <v>134</v>
      </c>
      <c r="E178" s="63" t="s">
        <v>122</v>
      </c>
      <c r="F178" s="63" t="s">
        <v>123</v>
      </c>
      <c r="G178" s="66" t="s">
        <v>234</v>
      </c>
      <c r="H178" s="63" t="s">
        <v>60</v>
      </c>
      <c r="J178" s="123"/>
      <c r="K178" s="128"/>
      <c r="L178" s="41" t="s">
        <v>124</v>
      </c>
      <c r="M178" s="41" t="s">
        <v>125</v>
      </c>
      <c r="N178" s="41" t="s">
        <v>126</v>
      </c>
      <c r="O178" s="41" t="s">
        <v>136</v>
      </c>
      <c r="P178" s="41" t="s">
        <v>137</v>
      </c>
      <c r="Q178" s="42" t="s">
        <v>124</v>
      </c>
      <c r="R178" s="42" t="s">
        <v>125</v>
      </c>
      <c r="S178" s="42" t="s">
        <v>126</v>
      </c>
      <c r="T178" s="42" t="s">
        <v>136</v>
      </c>
      <c r="U178" s="42" t="s">
        <v>138</v>
      </c>
      <c r="W178" s="123"/>
      <c r="X178" s="128"/>
      <c r="Y178" s="41" t="s">
        <v>127</v>
      </c>
      <c r="Z178" s="41" t="s">
        <v>128</v>
      </c>
      <c r="AA178" s="41" t="s">
        <v>140</v>
      </c>
      <c r="AB178" s="42" t="s">
        <v>127</v>
      </c>
      <c r="AC178" s="42" t="s">
        <v>128</v>
      </c>
      <c r="AD178" s="42" t="s">
        <v>128</v>
      </c>
      <c r="AE178" s="40"/>
      <c r="AF178" s="123"/>
      <c r="AG178" s="125"/>
      <c r="AH178" s="129"/>
      <c r="AI178" s="41" t="s">
        <v>129</v>
      </c>
      <c r="AJ178" s="41" t="s">
        <v>132</v>
      </c>
      <c r="AK178" s="42" t="s">
        <v>131</v>
      </c>
      <c r="AL178" s="46" t="s">
        <v>132</v>
      </c>
      <c r="AM178" s="42" t="s">
        <v>179</v>
      </c>
      <c r="AO178" s="123"/>
      <c r="AP178" s="33" t="s">
        <v>129</v>
      </c>
      <c r="AQ178" s="33" t="s">
        <v>132</v>
      </c>
      <c r="AR178" s="33" t="s">
        <v>4</v>
      </c>
      <c r="AS178" s="34" t="s">
        <v>117</v>
      </c>
      <c r="AT178" s="33" t="s">
        <v>60</v>
      </c>
      <c r="AU178" s="34" t="s">
        <v>133</v>
      </c>
      <c r="AV178" s="33" t="s">
        <v>60</v>
      </c>
      <c r="AX178" s="123"/>
      <c r="AY178" s="125"/>
      <c r="AZ178" s="125"/>
      <c r="BA178" s="41" t="s">
        <v>129</v>
      </c>
      <c r="BB178" s="41" t="s">
        <v>132</v>
      </c>
      <c r="BC178" s="41" t="s">
        <v>240</v>
      </c>
      <c r="BD178" s="41" t="s">
        <v>241</v>
      </c>
    </row>
    <row r="179" spans="2:56" x14ac:dyDescent="0.35">
      <c r="B179" s="10" t="s">
        <v>8</v>
      </c>
      <c r="C179" s="7">
        <f t="shared" ref="C179:G188" si="49">C137+C158</f>
        <v>25</v>
      </c>
      <c r="D179" s="7">
        <f t="shared" si="49"/>
        <v>1</v>
      </c>
      <c r="E179" s="7">
        <f t="shared" si="49"/>
        <v>21</v>
      </c>
      <c r="F179" s="7">
        <f t="shared" si="49"/>
        <v>4</v>
      </c>
      <c r="G179" s="7">
        <f t="shared" si="49"/>
        <v>1</v>
      </c>
      <c r="H179" s="14">
        <f t="shared" ref="H179:H195" si="50">((E179*100)/C179)*0.01</f>
        <v>0.84</v>
      </c>
      <c r="J179" s="67" t="s">
        <v>8</v>
      </c>
      <c r="K179" s="64">
        <f t="shared" ref="K179:N194" si="51">K137+K158</f>
        <v>21</v>
      </c>
      <c r="L179" s="64">
        <f t="shared" si="51"/>
        <v>5</v>
      </c>
      <c r="M179" s="64">
        <f t="shared" si="51"/>
        <v>16</v>
      </c>
      <c r="N179" s="64">
        <f t="shared" si="51"/>
        <v>0</v>
      </c>
      <c r="O179" s="64">
        <f t="shared" ref="O179:P194" si="52">O158</f>
        <v>0</v>
      </c>
      <c r="P179" s="64">
        <f t="shared" si="52"/>
        <v>0</v>
      </c>
      <c r="Q179" s="14">
        <f t="shared" ref="Q179:Q195" si="53">((L179*100)/$K179)*0.01</f>
        <v>0.23809523809523811</v>
      </c>
      <c r="R179" s="14">
        <f t="shared" ref="R179:R195" si="54">((M179*100)/$K179)*0.01</f>
        <v>0.76190476190476186</v>
      </c>
      <c r="S179" s="14">
        <f t="shared" ref="S179:S195" si="55">((N179*100)/$K179)*0.01</f>
        <v>0</v>
      </c>
      <c r="T179" s="14">
        <f t="shared" ref="T179:T195" si="56">((O179*100)/$K179)*0.01</f>
        <v>0</v>
      </c>
      <c r="U179" s="14">
        <f t="shared" ref="U179:U195" si="57">((P179*100)/$K179)*0.01</f>
        <v>0</v>
      </c>
      <c r="W179" s="10" t="s">
        <v>8</v>
      </c>
      <c r="X179" s="7">
        <f t="shared" ref="X179:X194" si="58">T137+X158</f>
        <v>21</v>
      </c>
      <c r="Y179" s="7">
        <f t="shared" ref="Y179:Y194" si="59">U137+Y158</f>
        <v>5</v>
      </c>
      <c r="Z179" s="7">
        <f t="shared" ref="Z179:Z194" si="60">V137+Z158</f>
        <v>16</v>
      </c>
      <c r="AA179" s="7">
        <f t="shared" ref="AA179:AA194" si="61">AA158</f>
        <v>0</v>
      </c>
      <c r="AB179" s="14">
        <f t="shared" ref="AB179:AB195" si="62">((Y179*100)/$X179)*0.01</f>
        <v>0.23809523809523811</v>
      </c>
      <c r="AC179" s="14">
        <f t="shared" ref="AC179:AC195" si="63">((Z179*100)/$X179)*0.01</f>
        <v>0.76190476190476186</v>
      </c>
      <c r="AD179" s="14">
        <f t="shared" ref="AD179:AD195" si="64">((AA179*100)/$X179)*0.01</f>
        <v>0</v>
      </c>
      <c r="AF179" s="60" t="s">
        <v>8</v>
      </c>
      <c r="AG179" s="7">
        <f t="shared" ref="AG179:AG195" si="65">C179</f>
        <v>25</v>
      </c>
      <c r="AH179" s="26">
        <f t="shared" ref="AH179:AH195" si="66">AG179-L179</f>
        <v>20</v>
      </c>
      <c r="AI179" s="7">
        <f t="shared" ref="AI179:AI194" si="67">AB137+AH158</f>
        <v>0</v>
      </c>
      <c r="AJ179" s="7">
        <v>25</v>
      </c>
      <c r="AK179" s="91">
        <f t="shared" ref="AK179:AK195" si="68">((AI179*100)/$AG179)*0.01</f>
        <v>0</v>
      </c>
      <c r="AL179" s="48">
        <f t="shared" ref="AL179:AL195" si="69">((AJ179*100)/$AG179)*0.01</f>
        <v>1</v>
      </c>
      <c r="AM179" s="14">
        <f t="shared" ref="AM179:AM195" si="70">((AI179*100)/$AH179)*0.01</f>
        <v>0</v>
      </c>
      <c r="AO179" s="67" t="s">
        <v>8</v>
      </c>
      <c r="AP179" s="7">
        <f>AH137+AN158</f>
        <v>0</v>
      </c>
      <c r="AQ179" s="64">
        <f t="shared" ref="AQ179:AR179" si="71">AI137+AO158</f>
        <v>25</v>
      </c>
      <c r="AR179" s="64">
        <f t="shared" si="71"/>
        <v>0</v>
      </c>
      <c r="AS179" s="35">
        <f t="shared" ref="AS179:AS194" si="72">AK137+AQ158</f>
        <v>25</v>
      </c>
      <c r="AT179" s="14">
        <f>((AP179*100)/AS179)*0.01</f>
        <v>0</v>
      </c>
      <c r="AU179" s="7">
        <f t="shared" ref="AU179:AU194" si="73">AM137+AS158</f>
        <v>0</v>
      </c>
      <c r="AV179" s="14">
        <v>0</v>
      </c>
      <c r="AX179" s="67" t="s">
        <v>8</v>
      </c>
      <c r="AY179" s="88">
        <v>25</v>
      </c>
      <c r="AZ179" s="88">
        <v>20</v>
      </c>
      <c r="BA179" s="88">
        <v>0</v>
      </c>
      <c r="BB179" s="88">
        <v>25</v>
      </c>
      <c r="BC179" s="91">
        <f t="shared" ref="BC179:BC195" si="74">((BA179*100)/$AG179)*0.01</f>
        <v>0</v>
      </c>
      <c r="BD179" s="14">
        <v>0</v>
      </c>
    </row>
    <row r="180" spans="2:56" x14ac:dyDescent="0.35">
      <c r="B180" s="10" t="s">
        <v>9</v>
      </c>
      <c r="C180" s="7">
        <f t="shared" si="49"/>
        <v>32</v>
      </c>
      <c r="D180" s="7">
        <f t="shared" si="49"/>
        <v>0</v>
      </c>
      <c r="E180" s="7">
        <f t="shared" si="49"/>
        <v>19</v>
      </c>
      <c r="F180" s="7">
        <f t="shared" si="49"/>
        <v>12</v>
      </c>
      <c r="G180" s="7">
        <f t="shared" si="49"/>
        <v>0</v>
      </c>
      <c r="H180" s="14">
        <f t="shared" si="50"/>
        <v>0.59375</v>
      </c>
      <c r="J180" s="67" t="s">
        <v>9</v>
      </c>
      <c r="K180" s="64">
        <f t="shared" si="51"/>
        <v>19</v>
      </c>
      <c r="L180" s="64">
        <f t="shared" si="51"/>
        <v>16</v>
      </c>
      <c r="M180" s="64">
        <f t="shared" si="51"/>
        <v>3</v>
      </c>
      <c r="N180" s="64">
        <f t="shared" si="51"/>
        <v>0</v>
      </c>
      <c r="O180" s="64">
        <f t="shared" si="52"/>
        <v>0</v>
      </c>
      <c r="P180" s="64">
        <f t="shared" si="52"/>
        <v>0</v>
      </c>
      <c r="Q180" s="14">
        <f t="shared" si="53"/>
        <v>0.8421052631578948</v>
      </c>
      <c r="R180" s="14">
        <f t="shared" si="54"/>
        <v>0.15789473684210525</v>
      </c>
      <c r="S180" s="14">
        <f t="shared" si="55"/>
        <v>0</v>
      </c>
      <c r="T180" s="14">
        <f t="shared" si="56"/>
        <v>0</v>
      </c>
      <c r="U180" s="14">
        <f t="shared" si="57"/>
        <v>0</v>
      </c>
      <c r="W180" s="10" t="s">
        <v>9</v>
      </c>
      <c r="X180" s="7">
        <f t="shared" si="58"/>
        <v>19</v>
      </c>
      <c r="Y180" s="7">
        <f t="shared" si="59"/>
        <v>16</v>
      </c>
      <c r="Z180" s="7">
        <f t="shared" si="60"/>
        <v>3</v>
      </c>
      <c r="AA180" s="7">
        <f t="shared" si="61"/>
        <v>0</v>
      </c>
      <c r="AB180" s="14">
        <f t="shared" si="62"/>
        <v>0.8421052631578948</v>
      </c>
      <c r="AC180" s="14">
        <f t="shared" si="63"/>
        <v>0.15789473684210525</v>
      </c>
      <c r="AD180" s="14">
        <f t="shared" si="64"/>
        <v>0</v>
      </c>
      <c r="AF180" s="60" t="s">
        <v>9</v>
      </c>
      <c r="AG180" s="26">
        <f t="shared" si="65"/>
        <v>32</v>
      </c>
      <c r="AH180" s="26">
        <f t="shared" si="66"/>
        <v>16</v>
      </c>
      <c r="AI180" s="7">
        <f t="shared" si="67"/>
        <v>0</v>
      </c>
      <c r="AJ180" s="7">
        <f t="shared" ref="AJ180:AJ194" si="75">AC138+AI159</f>
        <v>32</v>
      </c>
      <c r="AK180" s="91">
        <f t="shared" si="68"/>
        <v>0</v>
      </c>
      <c r="AL180" s="48">
        <f t="shared" si="69"/>
        <v>1</v>
      </c>
      <c r="AM180" s="14">
        <f t="shared" si="70"/>
        <v>0</v>
      </c>
      <c r="AO180" s="67" t="s">
        <v>9</v>
      </c>
      <c r="AP180" s="64">
        <f t="shared" ref="AP180:AR180" si="76">AH138+AN159</f>
        <v>0</v>
      </c>
      <c r="AQ180" s="64">
        <f t="shared" si="76"/>
        <v>31</v>
      </c>
      <c r="AR180" s="64">
        <f t="shared" si="76"/>
        <v>1</v>
      </c>
      <c r="AS180" s="35">
        <f t="shared" si="72"/>
        <v>32</v>
      </c>
      <c r="AT180" s="14">
        <f t="shared" ref="AT180:AT195" si="77">((AP180*100)/AS180)*0.01</f>
        <v>0</v>
      </c>
      <c r="AU180" s="7">
        <f t="shared" si="73"/>
        <v>0</v>
      </c>
      <c r="AV180" s="14">
        <v>0</v>
      </c>
      <c r="AX180" s="67" t="s">
        <v>9</v>
      </c>
      <c r="AY180" s="88">
        <v>32</v>
      </c>
      <c r="AZ180" s="88">
        <v>16</v>
      </c>
      <c r="BA180" s="88">
        <v>0</v>
      </c>
      <c r="BB180" s="88">
        <v>32</v>
      </c>
      <c r="BC180" s="91">
        <f t="shared" si="74"/>
        <v>0</v>
      </c>
      <c r="BD180" s="14">
        <v>0</v>
      </c>
    </row>
    <row r="181" spans="2:56" x14ac:dyDescent="0.35">
      <c r="B181" s="10" t="s">
        <v>11</v>
      </c>
      <c r="C181" s="7">
        <f t="shared" si="49"/>
        <v>61</v>
      </c>
      <c r="D181" s="7">
        <f t="shared" si="49"/>
        <v>0</v>
      </c>
      <c r="E181" s="7">
        <f t="shared" si="49"/>
        <v>35</v>
      </c>
      <c r="F181" s="7">
        <f t="shared" si="49"/>
        <v>26</v>
      </c>
      <c r="G181" s="7">
        <f t="shared" si="49"/>
        <v>0</v>
      </c>
      <c r="H181" s="14">
        <f t="shared" si="50"/>
        <v>0.57377049180327866</v>
      </c>
      <c r="J181" s="67" t="s">
        <v>11</v>
      </c>
      <c r="K181" s="64">
        <f t="shared" si="51"/>
        <v>35</v>
      </c>
      <c r="L181" s="64">
        <f t="shared" si="51"/>
        <v>6</v>
      </c>
      <c r="M181" s="64">
        <f t="shared" si="51"/>
        <v>29</v>
      </c>
      <c r="N181" s="64">
        <f t="shared" si="51"/>
        <v>0</v>
      </c>
      <c r="O181" s="64">
        <f t="shared" si="52"/>
        <v>0</v>
      </c>
      <c r="P181" s="64">
        <f t="shared" si="52"/>
        <v>0</v>
      </c>
      <c r="Q181" s="14">
        <f t="shared" si="53"/>
        <v>0.17142857142857143</v>
      </c>
      <c r="R181" s="14">
        <f t="shared" si="54"/>
        <v>0.82857142857142863</v>
      </c>
      <c r="S181" s="14">
        <f t="shared" si="55"/>
        <v>0</v>
      </c>
      <c r="T181" s="14">
        <f t="shared" si="56"/>
        <v>0</v>
      </c>
      <c r="U181" s="14">
        <f t="shared" si="57"/>
        <v>0</v>
      </c>
      <c r="W181" s="10" t="s">
        <v>11</v>
      </c>
      <c r="X181" s="7">
        <f t="shared" si="58"/>
        <v>35</v>
      </c>
      <c r="Y181" s="7">
        <f t="shared" si="59"/>
        <v>6</v>
      </c>
      <c r="Z181" s="7">
        <f t="shared" si="60"/>
        <v>29</v>
      </c>
      <c r="AA181" s="7">
        <f t="shared" si="61"/>
        <v>0</v>
      </c>
      <c r="AB181" s="14">
        <f t="shared" si="62"/>
        <v>0.17142857142857143</v>
      </c>
      <c r="AC181" s="14">
        <f t="shared" si="63"/>
        <v>0.82857142857142863</v>
      </c>
      <c r="AD181" s="14">
        <f t="shared" si="64"/>
        <v>0</v>
      </c>
      <c r="AF181" s="60" t="s">
        <v>11</v>
      </c>
      <c r="AG181" s="26">
        <f t="shared" si="65"/>
        <v>61</v>
      </c>
      <c r="AH181" s="26">
        <f t="shared" si="66"/>
        <v>55</v>
      </c>
      <c r="AI181" s="7">
        <f t="shared" si="67"/>
        <v>0</v>
      </c>
      <c r="AJ181" s="7">
        <f t="shared" si="75"/>
        <v>61</v>
      </c>
      <c r="AK181" s="91">
        <f t="shared" si="68"/>
        <v>0</v>
      </c>
      <c r="AL181" s="48">
        <f t="shared" si="69"/>
        <v>1</v>
      </c>
      <c r="AM181" s="14">
        <f t="shared" si="70"/>
        <v>0</v>
      </c>
      <c r="AO181" s="67" t="s">
        <v>11</v>
      </c>
      <c r="AP181" s="64">
        <f t="shared" ref="AP181:AR181" si="78">AH139+AN160</f>
        <v>0</v>
      </c>
      <c r="AQ181" s="64">
        <f t="shared" si="78"/>
        <v>61</v>
      </c>
      <c r="AR181" s="64">
        <f t="shared" si="78"/>
        <v>0</v>
      </c>
      <c r="AS181" s="35">
        <f t="shared" si="72"/>
        <v>61</v>
      </c>
      <c r="AT181" s="14">
        <f t="shared" si="77"/>
        <v>0</v>
      </c>
      <c r="AU181" s="7">
        <f t="shared" si="73"/>
        <v>0</v>
      </c>
      <c r="AV181" s="14">
        <v>0</v>
      </c>
      <c r="AX181" s="67" t="s">
        <v>11</v>
      </c>
      <c r="AY181" s="88">
        <v>61</v>
      </c>
      <c r="AZ181" s="88">
        <v>55</v>
      </c>
      <c r="BA181" s="88">
        <v>0</v>
      </c>
      <c r="BB181" s="88">
        <v>61</v>
      </c>
      <c r="BC181" s="91">
        <f t="shared" si="74"/>
        <v>0</v>
      </c>
      <c r="BD181" s="14">
        <v>0</v>
      </c>
    </row>
    <row r="182" spans="2:56" x14ac:dyDescent="0.35">
      <c r="B182" s="10" t="s">
        <v>14</v>
      </c>
      <c r="C182" s="7">
        <f t="shared" si="49"/>
        <v>29</v>
      </c>
      <c r="D182" s="7">
        <f t="shared" si="49"/>
        <v>0</v>
      </c>
      <c r="E182" s="7">
        <f t="shared" si="49"/>
        <v>16</v>
      </c>
      <c r="F182" s="7">
        <f t="shared" si="49"/>
        <v>12</v>
      </c>
      <c r="G182" s="7">
        <f t="shared" si="49"/>
        <v>0</v>
      </c>
      <c r="H182" s="14">
        <f t="shared" si="50"/>
        <v>0.55172413793103448</v>
      </c>
      <c r="J182" s="67" t="s">
        <v>14</v>
      </c>
      <c r="K182" s="64">
        <f t="shared" si="51"/>
        <v>16</v>
      </c>
      <c r="L182" s="64">
        <f t="shared" si="51"/>
        <v>5</v>
      </c>
      <c r="M182" s="64">
        <f t="shared" si="51"/>
        <v>6</v>
      </c>
      <c r="N182" s="64">
        <f t="shared" si="51"/>
        <v>4</v>
      </c>
      <c r="O182" s="64">
        <f t="shared" si="52"/>
        <v>0</v>
      </c>
      <c r="P182" s="64">
        <f t="shared" si="52"/>
        <v>1</v>
      </c>
      <c r="Q182" s="14">
        <f t="shared" si="53"/>
        <v>0.3125</v>
      </c>
      <c r="R182" s="14">
        <f t="shared" si="54"/>
        <v>0.375</v>
      </c>
      <c r="S182" s="14">
        <f t="shared" si="55"/>
        <v>0.25</v>
      </c>
      <c r="T182" s="14">
        <f t="shared" si="56"/>
        <v>0</v>
      </c>
      <c r="U182" s="14">
        <f t="shared" si="57"/>
        <v>6.25E-2</v>
      </c>
      <c r="W182" s="10" t="s">
        <v>14</v>
      </c>
      <c r="X182" s="7">
        <f t="shared" si="58"/>
        <v>16</v>
      </c>
      <c r="Y182" s="7">
        <f t="shared" si="59"/>
        <v>5</v>
      </c>
      <c r="Z182" s="7">
        <f t="shared" si="60"/>
        <v>10</v>
      </c>
      <c r="AA182" s="7">
        <f t="shared" si="61"/>
        <v>1</v>
      </c>
      <c r="AB182" s="14">
        <f t="shared" si="62"/>
        <v>0.3125</v>
      </c>
      <c r="AC182" s="14">
        <f t="shared" si="63"/>
        <v>0.625</v>
      </c>
      <c r="AD182" s="14">
        <f t="shared" si="64"/>
        <v>6.25E-2</v>
      </c>
      <c r="AF182" s="60" t="s">
        <v>14</v>
      </c>
      <c r="AG182" s="26">
        <f t="shared" si="65"/>
        <v>29</v>
      </c>
      <c r="AH182" s="26">
        <f t="shared" si="66"/>
        <v>24</v>
      </c>
      <c r="AI182" s="7">
        <f t="shared" si="67"/>
        <v>0</v>
      </c>
      <c r="AJ182" s="7">
        <f t="shared" si="75"/>
        <v>29</v>
      </c>
      <c r="AK182" s="91">
        <f t="shared" si="68"/>
        <v>0</v>
      </c>
      <c r="AL182" s="48">
        <f t="shared" si="69"/>
        <v>1</v>
      </c>
      <c r="AM182" s="14">
        <f t="shared" si="70"/>
        <v>0</v>
      </c>
      <c r="AO182" s="67" t="s">
        <v>14</v>
      </c>
      <c r="AP182" s="64">
        <f t="shared" ref="AP182:AR182" si="79">AH140+AN161</f>
        <v>0</v>
      </c>
      <c r="AQ182" s="64">
        <f t="shared" si="79"/>
        <v>28</v>
      </c>
      <c r="AR182" s="64">
        <f t="shared" si="79"/>
        <v>1</v>
      </c>
      <c r="AS182" s="35">
        <f t="shared" si="72"/>
        <v>29</v>
      </c>
      <c r="AT182" s="14">
        <f t="shared" si="77"/>
        <v>0</v>
      </c>
      <c r="AU182" s="7">
        <f t="shared" si="73"/>
        <v>0</v>
      </c>
      <c r="AV182" s="14">
        <v>0</v>
      </c>
      <c r="AX182" s="67" t="s">
        <v>14</v>
      </c>
      <c r="AY182" s="88">
        <v>29</v>
      </c>
      <c r="AZ182" s="88">
        <v>24</v>
      </c>
      <c r="BA182" s="88">
        <v>0</v>
      </c>
      <c r="BB182" s="88">
        <v>29</v>
      </c>
      <c r="BC182" s="91">
        <f t="shared" si="74"/>
        <v>0</v>
      </c>
      <c r="BD182" s="14">
        <v>0</v>
      </c>
    </row>
    <row r="183" spans="2:56" x14ac:dyDescent="0.35">
      <c r="B183" s="10" t="s">
        <v>16</v>
      </c>
      <c r="C183" s="7">
        <f t="shared" si="49"/>
        <v>79</v>
      </c>
      <c r="D183" s="7">
        <f t="shared" si="49"/>
        <v>0</v>
      </c>
      <c r="E183" s="7">
        <f t="shared" si="49"/>
        <v>48</v>
      </c>
      <c r="F183" s="7">
        <f t="shared" si="49"/>
        <v>30</v>
      </c>
      <c r="G183" s="7">
        <f t="shared" si="49"/>
        <v>0</v>
      </c>
      <c r="H183" s="14">
        <f t="shared" si="50"/>
        <v>0.60759493670886078</v>
      </c>
      <c r="J183" s="67" t="s">
        <v>16</v>
      </c>
      <c r="K183" s="64">
        <f t="shared" si="51"/>
        <v>48</v>
      </c>
      <c r="L183" s="64">
        <f t="shared" si="51"/>
        <v>32</v>
      </c>
      <c r="M183" s="64">
        <f t="shared" si="51"/>
        <v>13</v>
      </c>
      <c r="N183" s="64">
        <f t="shared" si="51"/>
        <v>2</v>
      </c>
      <c r="O183" s="64">
        <f t="shared" si="52"/>
        <v>1</v>
      </c>
      <c r="P183" s="64">
        <f t="shared" si="52"/>
        <v>0</v>
      </c>
      <c r="Q183" s="14">
        <f t="shared" si="53"/>
        <v>0.66666666666666674</v>
      </c>
      <c r="R183" s="14">
        <f t="shared" si="54"/>
        <v>0.27083333333333331</v>
      </c>
      <c r="S183" s="14">
        <f t="shared" si="55"/>
        <v>4.1666666666666671E-2</v>
      </c>
      <c r="T183" s="14">
        <f t="shared" si="56"/>
        <v>2.0833333333333336E-2</v>
      </c>
      <c r="U183" s="14">
        <f t="shared" si="57"/>
        <v>0</v>
      </c>
      <c r="W183" s="10" t="s">
        <v>16</v>
      </c>
      <c r="X183" s="7">
        <f t="shared" si="58"/>
        <v>48</v>
      </c>
      <c r="Y183" s="7">
        <f t="shared" si="59"/>
        <v>33</v>
      </c>
      <c r="Z183" s="7">
        <f t="shared" si="60"/>
        <v>15</v>
      </c>
      <c r="AA183" s="7">
        <f t="shared" si="61"/>
        <v>0</v>
      </c>
      <c r="AB183" s="14">
        <f t="shared" si="62"/>
        <v>0.6875</v>
      </c>
      <c r="AC183" s="14">
        <f t="shared" si="63"/>
        <v>0.3125</v>
      </c>
      <c r="AD183" s="14">
        <f t="shared" si="64"/>
        <v>0</v>
      </c>
      <c r="AF183" s="60" t="s">
        <v>16</v>
      </c>
      <c r="AG183" s="26">
        <f t="shared" si="65"/>
        <v>79</v>
      </c>
      <c r="AH183" s="26">
        <f t="shared" si="66"/>
        <v>47</v>
      </c>
      <c r="AI183" s="7">
        <f t="shared" si="67"/>
        <v>0</v>
      </c>
      <c r="AJ183" s="7">
        <f t="shared" si="75"/>
        <v>79</v>
      </c>
      <c r="AK183" s="91">
        <f t="shared" si="68"/>
        <v>0</v>
      </c>
      <c r="AL183" s="48">
        <f t="shared" si="69"/>
        <v>1</v>
      </c>
      <c r="AM183" s="14">
        <f t="shared" si="70"/>
        <v>0</v>
      </c>
      <c r="AO183" s="67" t="s">
        <v>16</v>
      </c>
      <c r="AP183" s="64">
        <f t="shared" ref="AP183:AR183" si="80">AH141+AN162</f>
        <v>0</v>
      </c>
      <c r="AQ183" s="64">
        <f t="shared" si="80"/>
        <v>78</v>
      </c>
      <c r="AR183" s="64">
        <f t="shared" si="80"/>
        <v>1</v>
      </c>
      <c r="AS183" s="35">
        <f t="shared" si="72"/>
        <v>79</v>
      </c>
      <c r="AT183" s="14">
        <f t="shared" si="77"/>
        <v>0</v>
      </c>
      <c r="AU183" s="7">
        <f t="shared" si="73"/>
        <v>0</v>
      </c>
      <c r="AV183" s="14">
        <v>0</v>
      </c>
      <c r="AX183" s="67" t="s">
        <v>16</v>
      </c>
      <c r="AY183" s="88">
        <v>79</v>
      </c>
      <c r="AZ183" s="88">
        <v>47</v>
      </c>
      <c r="BA183" s="88">
        <v>0</v>
      </c>
      <c r="BB183" s="88">
        <v>79</v>
      </c>
      <c r="BC183" s="91">
        <f t="shared" si="74"/>
        <v>0</v>
      </c>
      <c r="BD183" s="14">
        <v>0</v>
      </c>
    </row>
    <row r="184" spans="2:56" x14ac:dyDescent="0.35">
      <c r="B184" s="10" t="s">
        <v>18</v>
      </c>
      <c r="C184" s="7">
        <f t="shared" si="49"/>
        <v>175</v>
      </c>
      <c r="D184" s="7">
        <f t="shared" si="49"/>
        <v>0</v>
      </c>
      <c r="E184" s="7">
        <f t="shared" si="49"/>
        <v>107</v>
      </c>
      <c r="F184" s="7">
        <f t="shared" si="49"/>
        <v>66</v>
      </c>
      <c r="G184" s="7">
        <f t="shared" si="49"/>
        <v>0</v>
      </c>
      <c r="H184" s="14">
        <f t="shared" si="50"/>
        <v>0.61142857142857143</v>
      </c>
      <c r="J184" s="67" t="s">
        <v>18</v>
      </c>
      <c r="K184" s="64">
        <f t="shared" si="51"/>
        <v>107</v>
      </c>
      <c r="L184" s="64">
        <f t="shared" si="51"/>
        <v>34</v>
      </c>
      <c r="M184" s="64">
        <f t="shared" si="51"/>
        <v>70</v>
      </c>
      <c r="N184" s="64">
        <f t="shared" si="51"/>
        <v>2</v>
      </c>
      <c r="O184" s="64">
        <f t="shared" si="52"/>
        <v>1</v>
      </c>
      <c r="P184" s="64">
        <f t="shared" si="52"/>
        <v>0</v>
      </c>
      <c r="Q184" s="14">
        <f t="shared" si="53"/>
        <v>0.31775700934579443</v>
      </c>
      <c r="R184" s="14">
        <f t="shared" si="54"/>
        <v>0.65420560747663559</v>
      </c>
      <c r="S184" s="14">
        <f t="shared" si="55"/>
        <v>1.8691588785046728E-2</v>
      </c>
      <c r="T184" s="14">
        <f t="shared" si="56"/>
        <v>9.3457943925233638E-3</v>
      </c>
      <c r="U184" s="14">
        <f t="shared" si="57"/>
        <v>0</v>
      </c>
      <c r="W184" s="10" t="s">
        <v>18</v>
      </c>
      <c r="X184" s="7">
        <f t="shared" si="58"/>
        <v>107</v>
      </c>
      <c r="Y184" s="7">
        <f t="shared" si="59"/>
        <v>35</v>
      </c>
      <c r="Z184" s="7">
        <f t="shared" si="60"/>
        <v>72</v>
      </c>
      <c r="AA184" s="7">
        <f t="shared" si="61"/>
        <v>0</v>
      </c>
      <c r="AB184" s="14">
        <f t="shared" si="62"/>
        <v>0.32710280373831779</v>
      </c>
      <c r="AC184" s="14">
        <f t="shared" si="63"/>
        <v>0.67289719626168221</v>
      </c>
      <c r="AD184" s="14">
        <f t="shared" si="64"/>
        <v>0</v>
      </c>
      <c r="AF184" s="60" t="s">
        <v>18</v>
      </c>
      <c r="AG184" s="26">
        <f t="shared" si="65"/>
        <v>175</v>
      </c>
      <c r="AH184" s="26">
        <f t="shared" si="66"/>
        <v>141</v>
      </c>
      <c r="AI184" s="7">
        <f t="shared" si="67"/>
        <v>0</v>
      </c>
      <c r="AJ184" s="7">
        <f t="shared" si="75"/>
        <v>175</v>
      </c>
      <c r="AK184" s="91">
        <f t="shared" si="68"/>
        <v>0</v>
      </c>
      <c r="AL184" s="48">
        <f t="shared" si="69"/>
        <v>1</v>
      </c>
      <c r="AM184" s="14">
        <f t="shared" si="70"/>
        <v>0</v>
      </c>
      <c r="AO184" s="67" t="s">
        <v>18</v>
      </c>
      <c r="AP184" s="64">
        <f t="shared" ref="AP184:AR184" si="81">AH142+AN163</f>
        <v>5</v>
      </c>
      <c r="AQ184" s="64">
        <f t="shared" si="81"/>
        <v>168</v>
      </c>
      <c r="AR184" s="64">
        <f t="shared" si="81"/>
        <v>2</v>
      </c>
      <c r="AS184" s="35">
        <f t="shared" si="72"/>
        <v>175</v>
      </c>
      <c r="AT184" s="14">
        <f t="shared" si="77"/>
        <v>2.8571428571428574E-2</v>
      </c>
      <c r="AU184" s="7">
        <f t="shared" si="73"/>
        <v>0</v>
      </c>
      <c r="AV184" s="14">
        <v>0</v>
      </c>
      <c r="AX184" s="67" t="s">
        <v>18</v>
      </c>
      <c r="AY184" s="88">
        <v>175</v>
      </c>
      <c r="AZ184" s="88">
        <v>141</v>
      </c>
      <c r="BA184" s="88">
        <v>0</v>
      </c>
      <c r="BB184" s="88">
        <v>175</v>
      </c>
      <c r="BC184" s="91">
        <f t="shared" si="74"/>
        <v>0</v>
      </c>
      <c r="BD184" s="14">
        <v>0</v>
      </c>
    </row>
    <row r="185" spans="2:56" x14ac:dyDescent="0.35">
      <c r="B185" s="10" t="s">
        <v>20</v>
      </c>
      <c r="C185" s="7">
        <f t="shared" si="49"/>
        <v>701</v>
      </c>
      <c r="D185" s="7">
        <f t="shared" si="49"/>
        <v>5</v>
      </c>
      <c r="E185" s="7">
        <f t="shared" si="49"/>
        <v>403</v>
      </c>
      <c r="F185" s="7">
        <f t="shared" si="49"/>
        <v>279</v>
      </c>
      <c r="G185" s="7">
        <f t="shared" si="49"/>
        <v>36</v>
      </c>
      <c r="H185" s="14">
        <f t="shared" si="50"/>
        <v>0.57489300998573467</v>
      </c>
      <c r="J185" s="67" t="s">
        <v>20</v>
      </c>
      <c r="K185" s="64">
        <f t="shared" si="51"/>
        <v>405</v>
      </c>
      <c r="L185" s="64">
        <f t="shared" si="51"/>
        <v>153</v>
      </c>
      <c r="M185" s="64">
        <f t="shared" si="51"/>
        <v>237</v>
      </c>
      <c r="N185" s="64">
        <f t="shared" si="51"/>
        <v>9</v>
      </c>
      <c r="O185" s="64">
        <f t="shared" si="52"/>
        <v>3</v>
      </c>
      <c r="P185" s="64">
        <f t="shared" si="52"/>
        <v>3</v>
      </c>
      <c r="Q185" s="14">
        <f t="shared" si="53"/>
        <v>0.37777777777777777</v>
      </c>
      <c r="R185" s="14">
        <f t="shared" si="54"/>
        <v>0.58518518518518525</v>
      </c>
      <c r="S185" s="14">
        <f t="shared" si="55"/>
        <v>2.2222222222222223E-2</v>
      </c>
      <c r="T185" s="14">
        <f t="shared" si="56"/>
        <v>7.4074074074074068E-3</v>
      </c>
      <c r="U185" s="14">
        <f t="shared" si="57"/>
        <v>7.4074074074074068E-3</v>
      </c>
      <c r="W185" s="10" t="s">
        <v>20</v>
      </c>
      <c r="X185" s="7">
        <f t="shared" si="58"/>
        <v>405</v>
      </c>
      <c r="Y185" s="7">
        <f t="shared" si="59"/>
        <v>156</v>
      </c>
      <c r="Z185" s="7">
        <f t="shared" si="60"/>
        <v>247</v>
      </c>
      <c r="AA185" s="7">
        <f t="shared" si="61"/>
        <v>2</v>
      </c>
      <c r="AB185" s="14">
        <f t="shared" si="62"/>
        <v>0.38518518518518519</v>
      </c>
      <c r="AC185" s="14">
        <f t="shared" si="63"/>
        <v>0.6098765432098765</v>
      </c>
      <c r="AD185" s="14">
        <f t="shared" si="64"/>
        <v>4.9382716049382715E-3</v>
      </c>
      <c r="AF185" s="60" t="s">
        <v>20</v>
      </c>
      <c r="AG185" s="26">
        <f t="shared" si="65"/>
        <v>701</v>
      </c>
      <c r="AH185" s="26">
        <f t="shared" si="66"/>
        <v>548</v>
      </c>
      <c r="AI185" s="7">
        <f t="shared" si="67"/>
        <v>5</v>
      </c>
      <c r="AJ185" s="7">
        <f t="shared" si="75"/>
        <v>697</v>
      </c>
      <c r="AK185" s="91">
        <f t="shared" si="68"/>
        <v>7.1326676176890159E-3</v>
      </c>
      <c r="AL185" s="48">
        <f t="shared" si="69"/>
        <v>0.99429386590584889</v>
      </c>
      <c r="AM185" s="14">
        <f t="shared" si="70"/>
        <v>9.1240875912408769E-3</v>
      </c>
      <c r="AO185" s="67" t="s">
        <v>20</v>
      </c>
      <c r="AP185" s="64">
        <f t="shared" ref="AP185:AR185" si="82">AH143+AN164</f>
        <v>32</v>
      </c>
      <c r="AQ185" s="64">
        <f t="shared" si="82"/>
        <v>653</v>
      </c>
      <c r="AR185" s="64">
        <f t="shared" si="82"/>
        <v>17</v>
      </c>
      <c r="AS185" s="35">
        <f t="shared" si="72"/>
        <v>701</v>
      </c>
      <c r="AT185" s="14">
        <f t="shared" si="77"/>
        <v>4.5649072753209702E-2</v>
      </c>
      <c r="AU185" s="7">
        <f t="shared" si="73"/>
        <v>5</v>
      </c>
      <c r="AV185" s="14">
        <f t="shared" ref="AV185:AV195" si="83">((AU185*100)/AP185)*0.01</f>
        <v>0.15625</v>
      </c>
      <c r="AX185" s="67" t="s">
        <v>20</v>
      </c>
      <c r="AY185" s="88">
        <v>701</v>
      </c>
      <c r="AZ185" s="88">
        <v>548</v>
      </c>
      <c r="BA185" s="88">
        <v>5</v>
      </c>
      <c r="BB185" s="88">
        <v>697</v>
      </c>
      <c r="BC185" s="91">
        <f t="shared" si="74"/>
        <v>7.1326676176890159E-3</v>
      </c>
      <c r="BD185" s="14">
        <v>9.1240875912408769E-3</v>
      </c>
    </row>
    <row r="186" spans="2:56" x14ac:dyDescent="0.35">
      <c r="B186" s="10" t="s">
        <v>22</v>
      </c>
      <c r="C186" s="7">
        <f t="shared" si="49"/>
        <v>40</v>
      </c>
      <c r="D186" s="7">
        <f t="shared" si="49"/>
        <v>0</v>
      </c>
      <c r="E186" s="7">
        <f t="shared" si="49"/>
        <v>19</v>
      </c>
      <c r="F186" s="7">
        <f t="shared" si="49"/>
        <v>21</v>
      </c>
      <c r="G186" s="7">
        <f t="shared" si="49"/>
        <v>0</v>
      </c>
      <c r="H186" s="14">
        <f t="shared" si="50"/>
        <v>0.47500000000000003</v>
      </c>
      <c r="J186" s="67" t="s">
        <v>22</v>
      </c>
      <c r="K186" s="64">
        <f t="shared" si="51"/>
        <v>19</v>
      </c>
      <c r="L186" s="64">
        <f t="shared" si="51"/>
        <v>12</v>
      </c>
      <c r="M186" s="64">
        <f t="shared" si="51"/>
        <v>7</v>
      </c>
      <c r="N186" s="64">
        <f t="shared" si="51"/>
        <v>0</v>
      </c>
      <c r="O186" s="64">
        <f t="shared" si="52"/>
        <v>0</v>
      </c>
      <c r="P186" s="64">
        <f t="shared" si="52"/>
        <v>0</v>
      </c>
      <c r="Q186" s="14">
        <f t="shared" si="53"/>
        <v>0.63157894736842102</v>
      </c>
      <c r="R186" s="14">
        <f t="shared" si="54"/>
        <v>0.36842105263157898</v>
      </c>
      <c r="S186" s="14">
        <f t="shared" si="55"/>
        <v>0</v>
      </c>
      <c r="T186" s="14">
        <f t="shared" si="56"/>
        <v>0</v>
      </c>
      <c r="U186" s="14">
        <f t="shared" si="57"/>
        <v>0</v>
      </c>
      <c r="W186" s="10" t="s">
        <v>22</v>
      </c>
      <c r="X186" s="7">
        <f t="shared" si="58"/>
        <v>19</v>
      </c>
      <c r="Y186" s="7">
        <f t="shared" si="59"/>
        <v>12</v>
      </c>
      <c r="Z186" s="7">
        <f t="shared" si="60"/>
        <v>7</v>
      </c>
      <c r="AA186" s="7">
        <f t="shared" si="61"/>
        <v>0</v>
      </c>
      <c r="AB186" s="14">
        <f t="shared" si="62"/>
        <v>0.63157894736842102</v>
      </c>
      <c r="AC186" s="14">
        <f t="shared" si="63"/>
        <v>0.36842105263157898</v>
      </c>
      <c r="AD186" s="14">
        <f t="shared" si="64"/>
        <v>0</v>
      </c>
      <c r="AF186" s="60" t="s">
        <v>22</v>
      </c>
      <c r="AG186" s="26">
        <f t="shared" si="65"/>
        <v>40</v>
      </c>
      <c r="AH186" s="26">
        <f t="shared" si="66"/>
        <v>28</v>
      </c>
      <c r="AI186" s="7">
        <f t="shared" si="67"/>
        <v>2</v>
      </c>
      <c r="AJ186" s="7">
        <f t="shared" si="75"/>
        <v>38</v>
      </c>
      <c r="AK186" s="91">
        <f t="shared" si="68"/>
        <v>0.05</v>
      </c>
      <c r="AL186" s="48">
        <f t="shared" si="69"/>
        <v>0.95000000000000007</v>
      </c>
      <c r="AM186" s="14">
        <f t="shared" si="70"/>
        <v>7.1428571428571438E-2</v>
      </c>
      <c r="AO186" s="67" t="s">
        <v>22</v>
      </c>
      <c r="AP186" s="64">
        <f t="shared" ref="AP186:AR186" si="84">AH144+AN165</f>
        <v>3</v>
      </c>
      <c r="AQ186" s="64">
        <f t="shared" si="84"/>
        <v>37</v>
      </c>
      <c r="AR186" s="64">
        <f t="shared" si="84"/>
        <v>0</v>
      </c>
      <c r="AS186" s="35">
        <f t="shared" si="72"/>
        <v>40</v>
      </c>
      <c r="AT186" s="14">
        <f t="shared" si="77"/>
        <v>7.4999999999999997E-2</v>
      </c>
      <c r="AU186" s="7">
        <f t="shared" si="73"/>
        <v>2</v>
      </c>
      <c r="AV186" s="14">
        <f t="shared" si="83"/>
        <v>0.66666666666666674</v>
      </c>
      <c r="AX186" s="67" t="s">
        <v>22</v>
      </c>
      <c r="AY186" s="88">
        <v>40</v>
      </c>
      <c r="AZ186" s="88">
        <v>28</v>
      </c>
      <c r="BA186" s="88">
        <v>2</v>
      </c>
      <c r="BB186" s="88">
        <v>38</v>
      </c>
      <c r="BC186" s="91">
        <f t="shared" si="74"/>
        <v>0.05</v>
      </c>
      <c r="BD186" s="14">
        <v>7.1428571428571438E-2</v>
      </c>
    </row>
    <row r="187" spans="2:56" x14ac:dyDescent="0.35">
      <c r="B187" s="10" t="s">
        <v>24</v>
      </c>
      <c r="C187" s="7">
        <f t="shared" si="49"/>
        <v>45</v>
      </c>
      <c r="D187" s="7">
        <f t="shared" si="49"/>
        <v>0</v>
      </c>
      <c r="E187" s="7">
        <f t="shared" si="49"/>
        <v>30</v>
      </c>
      <c r="F187" s="7">
        <f t="shared" si="49"/>
        <v>15</v>
      </c>
      <c r="G187" s="7">
        <f t="shared" si="49"/>
        <v>0</v>
      </c>
      <c r="H187" s="14">
        <f t="shared" si="50"/>
        <v>0.66666666666666674</v>
      </c>
      <c r="J187" s="67" t="s">
        <v>24</v>
      </c>
      <c r="K187" s="64">
        <f t="shared" si="51"/>
        <v>31</v>
      </c>
      <c r="L187" s="64">
        <f t="shared" si="51"/>
        <v>13</v>
      </c>
      <c r="M187" s="64">
        <f t="shared" si="51"/>
        <v>8</v>
      </c>
      <c r="N187" s="64">
        <f t="shared" si="51"/>
        <v>10</v>
      </c>
      <c r="O187" s="64">
        <f t="shared" si="52"/>
        <v>0</v>
      </c>
      <c r="P187" s="64">
        <f t="shared" si="52"/>
        <v>0</v>
      </c>
      <c r="Q187" s="14">
        <f t="shared" si="53"/>
        <v>0.41935483870967744</v>
      </c>
      <c r="R187" s="14">
        <f t="shared" si="54"/>
        <v>0.25806451612903225</v>
      </c>
      <c r="S187" s="14">
        <f t="shared" si="55"/>
        <v>0.32258064516129031</v>
      </c>
      <c r="T187" s="14">
        <f t="shared" si="56"/>
        <v>0</v>
      </c>
      <c r="U187" s="14">
        <f t="shared" si="57"/>
        <v>0</v>
      </c>
      <c r="W187" s="10" t="s">
        <v>24</v>
      </c>
      <c r="X187" s="7">
        <f t="shared" si="58"/>
        <v>31</v>
      </c>
      <c r="Y187" s="7">
        <f t="shared" si="59"/>
        <v>13</v>
      </c>
      <c r="Z187" s="7">
        <f t="shared" si="60"/>
        <v>18</v>
      </c>
      <c r="AA187" s="7">
        <f t="shared" si="61"/>
        <v>0</v>
      </c>
      <c r="AB187" s="14">
        <f t="shared" si="62"/>
        <v>0.41935483870967744</v>
      </c>
      <c r="AC187" s="14">
        <f t="shared" si="63"/>
        <v>0.58064516129032262</v>
      </c>
      <c r="AD187" s="14">
        <f t="shared" si="64"/>
        <v>0</v>
      </c>
      <c r="AF187" s="60" t="s">
        <v>24</v>
      </c>
      <c r="AG187" s="26">
        <f t="shared" si="65"/>
        <v>45</v>
      </c>
      <c r="AH187" s="26">
        <f t="shared" si="66"/>
        <v>32</v>
      </c>
      <c r="AI187" s="7">
        <f t="shared" si="67"/>
        <v>0</v>
      </c>
      <c r="AJ187" s="7">
        <f t="shared" si="75"/>
        <v>45</v>
      </c>
      <c r="AK187" s="91">
        <f t="shared" si="68"/>
        <v>0</v>
      </c>
      <c r="AL187" s="48">
        <f t="shared" si="69"/>
        <v>1</v>
      </c>
      <c r="AM187" s="14">
        <f t="shared" si="70"/>
        <v>0</v>
      </c>
      <c r="AO187" s="67" t="s">
        <v>24</v>
      </c>
      <c r="AP187" s="64">
        <f t="shared" ref="AP187:AR187" si="85">AH145+AN166</f>
        <v>4</v>
      </c>
      <c r="AQ187" s="64">
        <f t="shared" si="85"/>
        <v>41</v>
      </c>
      <c r="AR187" s="64">
        <f t="shared" si="85"/>
        <v>0</v>
      </c>
      <c r="AS187" s="35">
        <f t="shared" si="72"/>
        <v>45</v>
      </c>
      <c r="AT187" s="14">
        <f t="shared" si="77"/>
        <v>8.8888888888888892E-2</v>
      </c>
      <c r="AU187" s="7">
        <f t="shared" si="73"/>
        <v>0</v>
      </c>
      <c r="AV187" s="14">
        <v>0</v>
      </c>
      <c r="AX187" s="67" t="s">
        <v>24</v>
      </c>
      <c r="AY187" s="88">
        <v>45</v>
      </c>
      <c r="AZ187" s="88">
        <v>32</v>
      </c>
      <c r="BA187" s="88">
        <v>0</v>
      </c>
      <c r="BB187" s="88">
        <v>45</v>
      </c>
      <c r="BC187" s="91">
        <f t="shared" si="74"/>
        <v>0</v>
      </c>
      <c r="BD187" s="14">
        <v>0</v>
      </c>
    </row>
    <row r="188" spans="2:56" x14ac:dyDescent="0.35">
      <c r="B188" s="10" t="s">
        <v>25</v>
      </c>
      <c r="C188" s="7">
        <f t="shared" si="49"/>
        <v>9</v>
      </c>
      <c r="D188" s="7">
        <f t="shared" si="49"/>
        <v>0</v>
      </c>
      <c r="E188" s="7">
        <f t="shared" si="49"/>
        <v>2</v>
      </c>
      <c r="F188" s="7">
        <f t="shared" si="49"/>
        <v>7</v>
      </c>
      <c r="G188" s="7">
        <f t="shared" si="49"/>
        <v>0</v>
      </c>
      <c r="H188" s="14">
        <f t="shared" si="50"/>
        <v>0.22222222222222221</v>
      </c>
      <c r="J188" s="67" t="s">
        <v>25</v>
      </c>
      <c r="K188" s="64">
        <f t="shared" si="51"/>
        <v>2</v>
      </c>
      <c r="L188" s="64">
        <f t="shared" si="51"/>
        <v>2</v>
      </c>
      <c r="M188" s="64">
        <f t="shared" si="51"/>
        <v>0</v>
      </c>
      <c r="N188" s="64">
        <f t="shared" si="51"/>
        <v>0</v>
      </c>
      <c r="O188" s="64">
        <f t="shared" si="52"/>
        <v>0</v>
      </c>
      <c r="P188" s="64">
        <f t="shared" si="52"/>
        <v>0</v>
      </c>
      <c r="Q188" s="14">
        <f t="shared" si="53"/>
        <v>1</v>
      </c>
      <c r="R188" s="14">
        <f t="shared" si="54"/>
        <v>0</v>
      </c>
      <c r="S188" s="14">
        <f t="shared" si="55"/>
        <v>0</v>
      </c>
      <c r="T188" s="14">
        <f t="shared" si="56"/>
        <v>0</v>
      </c>
      <c r="U188" s="14">
        <f t="shared" si="57"/>
        <v>0</v>
      </c>
      <c r="W188" s="10" t="s">
        <v>25</v>
      </c>
      <c r="X188" s="7">
        <f t="shared" si="58"/>
        <v>2</v>
      </c>
      <c r="Y188" s="7">
        <f t="shared" si="59"/>
        <v>2</v>
      </c>
      <c r="Z188" s="7">
        <f t="shared" si="60"/>
        <v>0</v>
      </c>
      <c r="AA188" s="7">
        <f t="shared" si="61"/>
        <v>0</v>
      </c>
      <c r="AB188" s="14">
        <f t="shared" si="62"/>
        <v>1</v>
      </c>
      <c r="AC188" s="14">
        <f t="shared" si="63"/>
        <v>0</v>
      </c>
      <c r="AD188" s="14">
        <f t="shared" si="64"/>
        <v>0</v>
      </c>
      <c r="AF188" s="60" t="s">
        <v>25</v>
      </c>
      <c r="AG188" s="26">
        <f t="shared" si="65"/>
        <v>9</v>
      </c>
      <c r="AH188" s="26">
        <f t="shared" si="66"/>
        <v>7</v>
      </c>
      <c r="AI188" s="7">
        <f t="shared" si="67"/>
        <v>0</v>
      </c>
      <c r="AJ188" s="7">
        <f t="shared" si="75"/>
        <v>9</v>
      </c>
      <c r="AK188" s="91">
        <f t="shared" si="68"/>
        <v>0</v>
      </c>
      <c r="AL188" s="48">
        <f t="shared" si="69"/>
        <v>1</v>
      </c>
      <c r="AM188" s="14">
        <f t="shared" si="70"/>
        <v>0</v>
      </c>
      <c r="AO188" s="67" t="s">
        <v>25</v>
      </c>
      <c r="AP188" s="64">
        <f t="shared" ref="AP188:AR188" si="86">AH146+AN167</f>
        <v>0</v>
      </c>
      <c r="AQ188" s="64">
        <f t="shared" si="86"/>
        <v>9</v>
      </c>
      <c r="AR188" s="64">
        <f t="shared" si="86"/>
        <v>0</v>
      </c>
      <c r="AS188" s="35">
        <f t="shared" si="72"/>
        <v>9</v>
      </c>
      <c r="AT188" s="14">
        <f t="shared" si="77"/>
        <v>0</v>
      </c>
      <c r="AU188" s="7">
        <f t="shared" si="73"/>
        <v>0</v>
      </c>
      <c r="AV188" s="14">
        <v>0</v>
      </c>
      <c r="AX188" s="67" t="s">
        <v>25</v>
      </c>
      <c r="AY188" s="88">
        <v>9</v>
      </c>
      <c r="AZ188" s="88">
        <v>7</v>
      </c>
      <c r="BA188" s="88">
        <v>0</v>
      </c>
      <c r="BB188" s="88">
        <v>9</v>
      </c>
      <c r="BC188" s="91">
        <f t="shared" si="74"/>
        <v>0</v>
      </c>
      <c r="BD188" s="14">
        <v>0</v>
      </c>
    </row>
    <row r="189" spans="2:56" x14ac:dyDescent="0.35">
      <c r="B189" s="10" t="s">
        <v>27</v>
      </c>
      <c r="C189" s="7">
        <f t="shared" ref="C189:G194" si="87">C147+C168</f>
        <v>129</v>
      </c>
      <c r="D189" s="7">
        <f t="shared" si="87"/>
        <v>3</v>
      </c>
      <c r="E189" s="7">
        <f t="shared" si="87"/>
        <v>58</v>
      </c>
      <c r="F189" s="7">
        <f t="shared" si="87"/>
        <v>68</v>
      </c>
      <c r="G189" s="7">
        <f t="shared" si="87"/>
        <v>3</v>
      </c>
      <c r="H189" s="14">
        <f t="shared" si="50"/>
        <v>0.44961240310077522</v>
      </c>
      <c r="J189" s="67" t="s">
        <v>27</v>
      </c>
      <c r="K189" s="64">
        <f t="shared" si="51"/>
        <v>58</v>
      </c>
      <c r="L189" s="64">
        <f t="shared" si="51"/>
        <v>43</v>
      </c>
      <c r="M189" s="64">
        <f t="shared" si="51"/>
        <v>14</v>
      </c>
      <c r="N189" s="64">
        <f t="shared" si="51"/>
        <v>1</v>
      </c>
      <c r="O189" s="64">
        <f t="shared" si="52"/>
        <v>0</v>
      </c>
      <c r="P189" s="64">
        <f t="shared" si="52"/>
        <v>0</v>
      </c>
      <c r="Q189" s="14">
        <f t="shared" si="53"/>
        <v>0.74137931034482762</v>
      </c>
      <c r="R189" s="14">
        <f t="shared" si="54"/>
        <v>0.2413793103448276</v>
      </c>
      <c r="S189" s="14">
        <f t="shared" si="55"/>
        <v>1.7241379310344827E-2</v>
      </c>
      <c r="T189" s="14">
        <f t="shared" si="56"/>
        <v>0</v>
      </c>
      <c r="U189" s="14">
        <f t="shared" si="57"/>
        <v>0</v>
      </c>
      <c r="W189" s="10" t="s">
        <v>27</v>
      </c>
      <c r="X189" s="7">
        <f t="shared" si="58"/>
        <v>58</v>
      </c>
      <c r="Y189" s="7">
        <f t="shared" si="59"/>
        <v>43</v>
      </c>
      <c r="Z189" s="7">
        <f t="shared" si="60"/>
        <v>15</v>
      </c>
      <c r="AA189" s="7">
        <f t="shared" si="61"/>
        <v>0</v>
      </c>
      <c r="AB189" s="14">
        <f t="shared" si="62"/>
        <v>0.74137931034482762</v>
      </c>
      <c r="AC189" s="14">
        <f t="shared" si="63"/>
        <v>0.25862068965517243</v>
      </c>
      <c r="AD189" s="14">
        <f t="shared" si="64"/>
        <v>0</v>
      </c>
      <c r="AF189" s="60" t="s">
        <v>27</v>
      </c>
      <c r="AG189" s="26">
        <f t="shared" si="65"/>
        <v>129</v>
      </c>
      <c r="AH189" s="26">
        <f t="shared" si="66"/>
        <v>86</v>
      </c>
      <c r="AI189" s="7">
        <f t="shared" si="67"/>
        <v>0</v>
      </c>
      <c r="AJ189" s="7">
        <f t="shared" si="75"/>
        <v>129</v>
      </c>
      <c r="AK189" s="91">
        <f t="shared" si="68"/>
        <v>0</v>
      </c>
      <c r="AL189" s="48">
        <f t="shared" si="69"/>
        <v>1</v>
      </c>
      <c r="AM189" s="14">
        <f t="shared" si="70"/>
        <v>0</v>
      </c>
      <c r="AO189" s="67" t="s">
        <v>27</v>
      </c>
      <c r="AP189" s="64">
        <f t="shared" ref="AP189:AR189" si="88">AH147+AN168</f>
        <v>2</v>
      </c>
      <c r="AQ189" s="64">
        <f t="shared" si="88"/>
        <v>123</v>
      </c>
      <c r="AR189" s="64">
        <f t="shared" si="88"/>
        <v>4</v>
      </c>
      <c r="AS189" s="35">
        <f t="shared" si="72"/>
        <v>129</v>
      </c>
      <c r="AT189" s="14">
        <f t="shared" si="77"/>
        <v>1.550387596899225E-2</v>
      </c>
      <c r="AU189" s="7">
        <f t="shared" si="73"/>
        <v>0</v>
      </c>
      <c r="AV189" s="14">
        <v>0</v>
      </c>
      <c r="AX189" s="67" t="s">
        <v>27</v>
      </c>
      <c r="AY189" s="88">
        <v>129</v>
      </c>
      <c r="AZ189" s="88">
        <v>86</v>
      </c>
      <c r="BA189" s="88">
        <v>0</v>
      </c>
      <c r="BB189" s="88">
        <v>129</v>
      </c>
      <c r="BC189" s="91">
        <f t="shared" si="74"/>
        <v>0</v>
      </c>
      <c r="BD189" s="14">
        <v>0</v>
      </c>
    </row>
    <row r="190" spans="2:56" x14ac:dyDescent="0.35">
      <c r="B190" s="10" t="s">
        <v>29</v>
      </c>
      <c r="C190" s="7">
        <f t="shared" si="87"/>
        <v>59</v>
      </c>
      <c r="D190" s="7">
        <f t="shared" si="87"/>
        <v>0</v>
      </c>
      <c r="E190" s="7">
        <f t="shared" si="87"/>
        <v>39</v>
      </c>
      <c r="F190" s="7">
        <f t="shared" si="87"/>
        <v>19</v>
      </c>
      <c r="G190" s="7">
        <f t="shared" si="87"/>
        <v>0</v>
      </c>
      <c r="H190" s="14">
        <f t="shared" si="50"/>
        <v>0.66101694915254239</v>
      </c>
      <c r="J190" s="67" t="s">
        <v>29</v>
      </c>
      <c r="K190" s="64">
        <f t="shared" si="51"/>
        <v>39</v>
      </c>
      <c r="L190" s="64">
        <f t="shared" si="51"/>
        <v>18</v>
      </c>
      <c r="M190" s="64">
        <f t="shared" si="51"/>
        <v>16</v>
      </c>
      <c r="N190" s="64">
        <f t="shared" si="51"/>
        <v>0</v>
      </c>
      <c r="O190" s="64">
        <f t="shared" si="52"/>
        <v>0</v>
      </c>
      <c r="P190" s="64">
        <f t="shared" si="52"/>
        <v>5</v>
      </c>
      <c r="Q190" s="14">
        <f t="shared" si="53"/>
        <v>0.46153846153846156</v>
      </c>
      <c r="R190" s="14">
        <f t="shared" si="54"/>
        <v>0.4102564102564103</v>
      </c>
      <c r="S190" s="14">
        <f t="shared" si="55"/>
        <v>0</v>
      </c>
      <c r="T190" s="14">
        <f t="shared" si="56"/>
        <v>0</v>
      </c>
      <c r="U190" s="14">
        <f t="shared" si="57"/>
        <v>0.12820512820512822</v>
      </c>
      <c r="W190" s="10" t="s">
        <v>29</v>
      </c>
      <c r="X190" s="7">
        <f t="shared" si="58"/>
        <v>39</v>
      </c>
      <c r="Y190" s="7">
        <f t="shared" si="59"/>
        <v>18</v>
      </c>
      <c r="Z190" s="7">
        <f t="shared" si="60"/>
        <v>16</v>
      </c>
      <c r="AA190" s="7">
        <f t="shared" si="61"/>
        <v>5</v>
      </c>
      <c r="AB190" s="14">
        <f t="shared" si="62"/>
        <v>0.46153846153846156</v>
      </c>
      <c r="AC190" s="14">
        <f t="shared" si="63"/>
        <v>0.4102564102564103</v>
      </c>
      <c r="AD190" s="14">
        <f t="shared" si="64"/>
        <v>0.12820512820512822</v>
      </c>
      <c r="AF190" s="60" t="s">
        <v>29</v>
      </c>
      <c r="AG190" s="26">
        <f t="shared" si="65"/>
        <v>59</v>
      </c>
      <c r="AH190" s="26">
        <f t="shared" si="66"/>
        <v>41</v>
      </c>
      <c r="AI190" s="7">
        <f t="shared" si="67"/>
        <v>0</v>
      </c>
      <c r="AJ190" s="7">
        <f t="shared" si="75"/>
        <v>59</v>
      </c>
      <c r="AK190" s="91">
        <f t="shared" si="68"/>
        <v>0</v>
      </c>
      <c r="AL190" s="48">
        <f t="shared" si="69"/>
        <v>1</v>
      </c>
      <c r="AM190" s="14">
        <f t="shared" si="70"/>
        <v>0</v>
      </c>
      <c r="AO190" s="67" t="s">
        <v>29</v>
      </c>
      <c r="AP190" s="64">
        <f t="shared" ref="AP190:AR190" si="89">AH148+AN169</f>
        <v>1</v>
      </c>
      <c r="AQ190" s="64">
        <f t="shared" si="89"/>
        <v>57</v>
      </c>
      <c r="AR190" s="64">
        <f t="shared" si="89"/>
        <v>1</v>
      </c>
      <c r="AS190" s="35">
        <f t="shared" si="72"/>
        <v>59</v>
      </c>
      <c r="AT190" s="14">
        <f t="shared" si="77"/>
        <v>1.6949152542372881E-2</v>
      </c>
      <c r="AU190" s="7">
        <f t="shared" si="73"/>
        <v>0</v>
      </c>
      <c r="AV190" s="14">
        <v>0</v>
      </c>
      <c r="AX190" s="67" t="s">
        <v>29</v>
      </c>
      <c r="AY190" s="88">
        <v>59</v>
      </c>
      <c r="AZ190" s="88">
        <v>41</v>
      </c>
      <c r="BA190" s="88">
        <v>0</v>
      </c>
      <c r="BB190" s="88">
        <v>59</v>
      </c>
      <c r="BC190" s="91">
        <f t="shared" si="74"/>
        <v>0</v>
      </c>
      <c r="BD190" s="14">
        <v>0</v>
      </c>
    </row>
    <row r="191" spans="2:56" x14ac:dyDescent="0.35">
      <c r="B191" s="10" t="s">
        <v>31</v>
      </c>
      <c r="C191" s="7">
        <f t="shared" si="87"/>
        <v>31</v>
      </c>
      <c r="D191" s="7">
        <f t="shared" si="87"/>
        <v>0</v>
      </c>
      <c r="E191" s="7">
        <f t="shared" si="87"/>
        <v>17</v>
      </c>
      <c r="F191" s="7">
        <f t="shared" si="87"/>
        <v>13</v>
      </c>
      <c r="G191" s="7">
        <f t="shared" si="87"/>
        <v>0</v>
      </c>
      <c r="H191" s="14">
        <f t="shared" si="50"/>
        <v>0.54838709677419351</v>
      </c>
      <c r="J191" s="67" t="s">
        <v>31</v>
      </c>
      <c r="K191" s="64">
        <f t="shared" si="51"/>
        <v>17</v>
      </c>
      <c r="L191" s="64">
        <f t="shared" si="51"/>
        <v>13</v>
      </c>
      <c r="M191" s="64">
        <f t="shared" si="51"/>
        <v>4</v>
      </c>
      <c r="N191" s="64">
        <f t="shared" si="51"/>
        <v>0</v>
      </c>
      <c r="O191" s="64">
        <f t="shared" si="52"/>
        <v>0</v>
      </c>
      <c r="P191" s="64">
        <f t="shared" si="52"/>
        <v>0</v>
      </c>
      <c r="Q191" s="14">
        <f t="shared" si="53"/>
        <v>0.76470588235294112</v>
      </c>
      <c r="R191" s="14">
        <f t="shared" si="54"/>
        <v>0.23529411764705885</v>
      </c>
      <c r="S191" s="14">
        <f t="shared" si="55"/>
        <v>0</v>
      </c>
      <c r="T191" s="14">
        <f t="shared" si="56"/>
        <v>0</v>
      </c>
      <c r="U191" s="14">
        <f t="shared" si="57"/>
        <v>0</v>
      </c>
      <c r="W191" s="10" t="s">
        <v>31</v>
      </c>
      <c r="X191" s="7">
        <f t="shared" si="58"/>
        <v>17</v>
      </c>
      <c r="Y191" s="7">
        <f t="shared" si="59"/>
        <v>13</v>
      </c>
      <c r="Z191" s="7">
        <f t="shared" si="60"/>
        <v>4</v>
      </c>
      <c r="AA191" s="7">
        <f t="shared" si="61"/>
        <v>0</v>
      </c>
      <c r="AB191" s="14">
        <f t="shared" si="62"/>
        <v>0.76470588235294112</v>
      </c>
      <c r="AC191" s="14">
        <f t="shared" si="63"/>
        <v>0.23529411764705885</v>
      </c>
      <c r="AD191" s="14">
        <f t="shared" si="64"/>
        <v>0</v>
      </c>
      <c r="AF191" s="60" t="s">
        <v>31</v>
      </c>
      <c r="AG191" s="26">
        <f t="shared" si="65"/>
        <v>31</v>
      </c>
      <c r="AH191" s="26">
        <f t="shared" si="66"/>
        <v>18</v>
      </c>
      <c r="AI191" s="7">
        <f t="shared" si="67"/>
        <v>0</v>
      </c>
      <c r="AJ191" s="7">
        <f t="shared" si="75"/>
        <v>31</v>
      </c>
      <c r="AK191" s="91">
        <f t="shared" si="68"/>
        <v>0</v>
      </c>
      <c r="AL191" s="48">
        <f t="shared" si="69"/>
        <v>1</v>
      </c>
      <c r="AM191" s="14">
        <f t="shared" si="70"/>
        <v>0</v>
      </c>
      <c r="AO191" s="67" t="s">
        <v>31</v>
      </c>
      <c r="AP191" s="64">
        <f t="shared" ref="AP191:AR191" si="90">AH149+AN170</f>
        <v>1</v>
      </c>
      <c r="AQ191" s="64">
        <f t="shared" si="90"/>
        <v>28</v>
      </c>
      <c r="AR191" s="64">
        <f t="shared" si="90"/>
        <v>1</v>
      </c>
      <c r="AS191" s="35">
        <f t="shared" si="72"/>
        <v>31</v>
      </c>
      <c r="AT191" s="14">
        <f t="shared" si="77"/>
        <v>3.2258064516129031E-2</v>
      </c>
      <c r="AU191" s="7">
        <f t="shared" si="73"/>
        <v>0</v>
      </c>
      <c r="AV191" s="14">
        <v>0</v>
      </c>
      <c r="AX191" s="67" t="s">
        <v>31</v>
      </c>
      <c r="AY191" s="88">
        <v>31</v>
      </c>
      <c r="AZ191" s="88">
        <v>18</v>
      </c>
      <c r="BA191" s="88">
        <v>0</v>
      </c>
      <c r="BB191" s="88">
        <v>31</v>
      </c>
      <c r="BC191" s="91">
        <f t="shared" si="74"/>
        <v>0</v>
      </c>
      <c r="BD191" s="14">
        <v>0</v>
      </c>
    </row>
    <row r="192" spans="2:56" x14ac:dyDescent="0.35">
      <c r="B192" s="10" t="s">
        <v>34</v>
      </c>
      <c r="C192" s="7">
        <f t="shared" si="87"/>
        <v>36</v>
      </c>
      <c r="D192" s="7">
        <f t="shared" si="87"/>
        <v>3</v>
      </c>
      <c r="E192" s="7">
        <f t="shared" si="87"/>
        <v>20</v>
      </c>
      <c r="F192" s="7">
        <f t="shared" si="87"/>
        <v>16</v>
      </c>
      <c r="G192" s="7">
        <f t="shared" si="87"/>
        <v>3</v>
      </c>
      <c r="H192" s="14">
        <f t="shared" si="50"/>
        <v>0.55555555555555558</v>
      </c>
      <c r="J192" s="67" t="s">
        <v>34</v>
      </c>
      <c r="K192" s="64">
        <f t="shared" si="51"/>
        <v>20</v>
      </c>
      <c r="L192" s="64">
        <f t="shared" si="51"/>
        <v>2</v>
      </c>
      <c r="M192" s="64">
        <f t="shared" si="51"/>
        <v>18</v>
      </c>
      <c r="N192" s="64">
        <f t="shared" si="51"/>
        <v>0</v>
      </c>
      <c r="O192" s="64">
        <f t="shared" si="52"/>
        <v>0</v>
      </c>
      <c r="P192" s="64">
        <f t="shared" si="52"/>
        <v>0</v>
      </c>
      <c r="Q192" s="14">
        <f t="shared" si="53"/>
        <v>0.1</v>
      </c>
      <c r="R192" s="14">
        <f t="shared" si="54"/>
        <v>0.9</v>
      </c>
      <c r="S192" s="14">
        <f t="shared" si="55"/>
        <v>0</v>
      </c>
      <c r="T192" s="14">
        <f t="shared" si="56"/>
        <v>0</v>
      </c>
      <c r="U192" s="14">
        <f t="shared" si="57"/>
        <v>0</v>
      </c>
      <c r="W192" s="10" t="s">
        <v>34</v>
      </c>
      <c r="X192" s="7">
        <f t="shared" si="58"/>
        <v>20</v>
      </c>
      <c r="Y192" s="7">
        <f t="shared" si="59"/>
        <v>2</v>
      </c>
      <c r="Z192" s="7">
        <f t="shared" si="60"/>
        <v>18</v>
      </c>
      <c r="AA192" s="7">
        <f t="shared" si="61"/>
        <v>0</v>
      </c>
      <c r="AB192" s="14">
        <f t="shared" si="62"/>
        <v>0.1</v>
      </c>
      <c r="AC192" s="14">
        <f t="shared" si="63"/>
        <v>0.9</v>
      </c>
      <c r="AD192" s="14">
        <f t="shared" si="64"/>
        <v>0</v>
      </c>
      <c r="AF192" s="60" t="s">
        <v>34</v>
      </c>
      <c r="AG192" s="26">
        <f t="shared" si="65"/>
        <v>36</v>
      </c>
      <c r="AH192" s="26">
        <f t="shared" si="66"/>
        <v>34</v>
      </c>
      <c r="AI192" s="7">
        <f t="shared" si="67"/>
        <v>1</v>
      </c>
      <c r="AJ192" s="7">
        <f t="shared" si="75"/>
        <v>35</v>
      </c>
      <c r="AK192" s="91">
        <f t="shared" si="68"/>
        <v>2.7777777777777776E-2</v>
      </c>
      <c r="AL192" s="48">
        <f t="shared" si="69"/>
        <v>0.97222222222222232</v>
      </c>
      <c r="AM192" s="14">
        <f t="shared" si="70"/>
        <v>2.9411764705882356E-2</v>
      </c>
      <c r="AO192" s="67" t="s">
        <v>34</v>
      </c>
      <c r="AP192" s="64">
        <f t="shared" ref="AP192:AR192" si="91">AH150+AN171</f>
        <v>5</v>
      </c>
      <c r="AQ192" s="64">
        <f t="shared" si="91"/>
        <v>27</v>
      </c>
      <c r="AR192" s="64">
        <f t="shared" si="91"/>
        <v>0</v>
      </c>
      <c r="AS192" s="35">
        <f t="shared" si="72"/>
        <v>36</v>
      </c>
      <c r="AT192" s="14">
        <f t="shared" si="77"/>
        <v>0.1388888888888889</v>
      </c>
      <c r="AU192" s="7">
        <f t="shared" si="73"/>
        <v>1</v>
      </c>
      <c r="AV192" s="14">
        <f t="shared" si="83"/>
        <v>0.2</v>
      </c>
      <c r="AX192" s="67" t="s">
        <v>34</v>
      </c>
      <c r="AY192" s="88">
        <v>36</v>
      </c>
      <c r="AZ192" s="88">
        <v>34</v>
      </c>
      <c r="BA192" s="88">
        <v>1</v>
      </c>
      <c r="BB192" s="88">
        <v>35</v>
      </c>
      <c r="BC192" s="91">
        <f t="shared" si="74"/>
        <v>2.7777777777777776E-2</v>
      </c>
      <c r="BD192" s="14">
        <v>2.9411764705882356E-2</v>
      </c>
    </row>
    <row r="193" spans="1:56" x14ac:dyDescent="0.35">
      <c r="B193" s="10" t="s">
        <v>35</v>
      </c>
      <c r="C193" s="7">
        <f t="shared" si="87"/>
        <v>29</v>
      </c>
      <c r="D193" s="7">
        <f t="shared" si="87"/>
        <v>0</v>
      </c>
      <c r="E193" s="7">
        <f t="shared" si="87"/>
        <v>17</v>
      </c>
      <c r="F193" s="7">
        <f t="shared" si="87"/>
        <v>11</v>
      </c>
      <c r="G193" s="7">
        <f t="shared" si="87"/>
        <v>0</v>
      </c>
      <c r="H193" s="14">
        <f t="shared" si="50"/>
        <v>0.58620689655172409</v>
      </c>
      <c r="J193" s="67" t="s">
        <v>35</v>
      </c>
      <c r="K193" s="64">
        <f t="shared" si="51"/>
        <v>17</v>
      </c>
      <c r="L193" s="64">
        <f t="shared" si="51"/>
        <v>6</v>
      </c>
      <c r="M193" s="64">
        <f t="shared" si="51"/>
        <v>2</v>
      </c>
      <c r="N193" s="64">
        <f t="shared" si="51"/>
        <v>8</v>
      </c>
      <c r="O193" s="64">
        <f t="shared" si="52"/>
        <v>1</v>
      </c>
      <c r="P193" s="64">
        <f t="shared" si="52"/>
        <v>0</v>
      </c>
      <c r="Q193" s="14">
        <f t="shared" si="53"/>
        <v>0.35294117647058826</v>
      </c>
      <c r="R193" s="14">
        <f t="shared" si="54"/>
        <v>0.11764705882352942</v>
      </c>
      <c r="S193" s="14">
        <f t="shared" si="55"/>
        <v>0.4705882352941177</v>
      </c>
      <c r="T193" s="14">
        <f t="shared" si="56"/>
        <v>5.8823529411764712E-2</v>
      </c>
      <c r="U193" s="14">
        <f t="shared" si="57"/>
        <v>0</v>
      </c>
      <c r="W193" s="10" t="s">
        <v>35</v>
      </c>
      <c r="X193" s="7">
        <f t="shared" si="58"/>
        <v>17</v>
      </c>
      <c r="Y193" s="7">
        <f t="shared" si="59"/>
        <v>7</v>
      </c>
      <c r="Z193" s="7">
        <f t="shared" si="60"/>
        <v>10</v>
      </c>
      <c r="AA193" s="7">
        <f t="shared" si="61"/>
        <v>0</v>
      </c>
      <c r="AB193" s="14">
        <f t="shared" si="62"/>
        <v>0.41176470588235298</v>
      </c>
      <c r="AC193" s="14">
        <f t="shared" si="63"/>
        <v>0.58823529411764708</v>
      </c>
      <c r="AD193" s="14">
        <f t="shared" si="64"/>
        <v>0</v>
      </c>
      <c r="AF193" s="60" t="s">
        <v>35</v>
      </c>
      <c r="AG193" s="26">
        <f t="shared" si="65"/>
        <v>29</v>
      </c>
      <c r="AH193" s="26">
        <f t="shared" si="66"/>
        <v>23</v>
      </c>
      <c r="AI193" s="7">
        <f t="shared" si="67"/>
        <v>0</v>
      </c>
      <c r="AJ193" s="7">
        <f t="shared" si="75"/>
        <v>29</v>
      </c>
      <c r="AK193" s="91">
        <f t="shared" si="68"/>
        <v>0</v>
      </c>
      <c r="AL193" s="48">
        <f t="shared" si="69"/>
        <v>1</v>
      </c>
      <c r="AM193" s="14">
        <f t="shared" si="70"/>
        <v>0</v>
      </c>
      <c r="AO193" s="67" t="s">
        <v>35</v>
      </c>
      <c r="AP193" s="64">
        <f t="shared" ref="AP193:AR193" si="92">AH151+AN172</f>
        <v>1</v>
      </c>
      <c r="AQ193" s="64">
        <f t="shared" si="92"/>
        <v>28</v>
      </c>
      <c r="AR193" s="64">
        <f t="shared" si="92"/>
        <v>1</v>
      </c>
      <c r="AS193" s="35">
        <f t="shared" si="72"/>
        <v>29</v>
      </c>
      <c r="AT193" s="14">
        <f t="shared" si="77"/>
        <v>3.4482758620689655E-2</v>
      </c>
      <c r="AU193" s="7">
        <f t="shared" si="73"/>
        <v>0</v>
      </c>
      <c r="AV193" s="14">
        <v>0</v>
      </c>
      <c r="AX193" s="67" t="s">
        <v>35</v>
      </c>
      <c r="AY193" s="88">
        <v>29</v>
      </c>
      <c r="AZ193" s="88">
        <v>23</v>
      </c>
      <c r="BA193" s="88">
        <v>0</v>
      </c>
      <c r="BB193" s="88">
        <v>29</v>
      </c>
      <c r="BC193" s="91">
        <f t="shared" si="74"/>
        <v>0</v>
      </c>
      <c r="BD193" s="14">
        <v>0</v>
      </c>
    </row>
    <row r="194" spans="1:56" x14ac:dyDescent="0.35">
      <c r="B194" s="10" t="s">
        <v>36</v>
      </c>
      <c r="C194" s="7">
        <f t="shared" si="87"/>
        <v>18</v>
      </c>
      <c r="D194" s="7">
        <f t="shared" si="87"/>
        <v>0</v>
      </c>
      <c r="E194" s="7">
        <f t="shared" si="87"/>
        <v>11</v>
      </c>
      <c r="F194" s="7">
        <f t="shared" si="87"/>
        <v>6</v>
      </c>
      <c r="G194" s="7">
        <f t="shared" si="87"/>
        <v>0</v>
      </c>
      <c r="H194" s="14">
        <f t="shared" si="50"/>
        <v>0.61111111111111116</v>
      </c>
      <c r="J194" s="67" t="s">
        <v>36</v>
      </c>
      <c r="K194" s="64">
        <f t="shared" si="51"/>
        <v>11</v>
      </c>
      <c r="L194" s="64">
        <f t="shared" si="51"/>
        <v>5</v>
      </c>
      <c r="M194" s="64">
        <f t="shared" si="51"/>
        <v>3</v>
      </c>
      <c r="N194" s="64">
        <f t="shared" si="51"/>
        <v>1</v>
      </c>
      <c r="O194" s="64">
        <f t="shared" si="52"/>
        <v>0</v>
      </c>
      <c r="P194" s="64">
        <f t="shared" si="52"/>
        <v>2</v>
      </c>
      <c r="Q194" s="14">
        <f t="shared" si="53"/>
        <v>0.45454545454545453</v>
      </c>
      <c r="R194" s="14">
        <f t="shared" si="54"/>
        <v>0.27272727272727276</v>
      </c>
      <c r="S194" s="14">
        <f t="shared" si="55"/>
        <v>9.0909090909090925E-2</v>
      </c>
      <c r="T194" s="14">
        <f t="shared" si="56"/>
        <v>0</v>
      </c>
      <c r="U194" s="14">
        <f t="shared" si="57"/>
        <v>0.18181818181818185</v>
      </c>
      <c r="W194" s="10" t="s">
        <v>36</v>
      </c>
      <c r="X194" s="7">
        <f t="shared" si="58"/>
        <v>11</v>
      </c>
      <c r="Y194" s="7">
        <f t="shared" si="59"/>
        <v>5</v>
      </c>
      <c r="Z194" s="7">
        <f t="shared" si="60"/>
        <v>4</v>
      </c>
      <c r="AA194" s="7">
        <f t="shared" si="61"/>
        <v>2</v>
      </c>
      <c r="AB194" s="14">
        <f t="shared" si="62"/>
        <v>0.45454545454545453</v>
      </c>
      <c r="AC194" s="14">
        <f t="shared" si="63"/>
        <v>0.3636363636363637</v>
      </c>
      <c r="AD194" s="14">
        <f t="shared" si="64"/>
        <v>0.18181818181818185</v>
      </c>
      <c r="AF194" s="60" t="s">
        <v>36</v>
      </c>
      <c r="AG194" s="26">
        <f t="shared" si="65"/>
        <v>18</v>
      </c>
      <c r="AH194" s="26">
        <f t="shared" si="66"/>
        <v>13</v>
      </c>
      <c r="AI194" s="7">
        <f t="shared" si="67"/>
        <v>0</v>
      </c>
      <c r="AJ194" s="7">
        <f t="shared" si="75"/>
        <v>18</v>
      </c>
      <c r="AK194" s="91">
        <f t="shared" si="68"/>
        <v>0</v>
      </c>
      <c r="AL194" s="48">
        <f t="shared" si="69"/>
        <v>1</v>
      </c>
      <c r="AM194" s="14">
        <f t="shared" si="70"/>
        <v>0</v>
      </c>
      <c r="AO194" s="67" t="s">
        <v>36</v>
      </c>
      <c r="AP194" s="64">
        <f t="shared" ref="AP194:AR194" si="93">AH152+AN173</f>
        <v>4</v>
      </c>
      <c r="AQ194" s="64">
        <f t="shared" si="93"/>
        <v>13</v>
      </c>
      <c r="AR194" s="64">
        <f t="shared" si="93"/>
        <v>1</v>
      </c>
      <c r="AS194" s="35">
        <f t="shared" si="72"/>
        <v>18</v>
      </c>
      <c r="AT194" s="14">
        <f t="shared" si="77"/>
        <v>0.22222222222222221</v>
      </c>
      <c r="AU194" s="7">
        <f t="shared" si="73"/>
        <v>0</v>
      </c>
      <c r="AV194" s="14">
        <v>0</v>
      </c>
      <c r="AX194" s="67" t="s">
        <v>36</v>
      </c>
      <c r="AY194" s="88">
        <v>18</v>
      </c>
      <c r="AZ194" s="88">
        <v>13</v>
      </c>
      <c r="BA194" s="88">
        <v>0</v>
      </c>
      <c r="BB194" s="88">
        <v>18</v>
      </c>
      <c r="BC194" s="91">
        <f t="shared" si="74"/>
        <v>0</v>
      </c>
      <c r="BD194" s="14">
        <v>0</v>
      </c>
    </row>
    <row r="195" spans="1:56" x14ac:dyDescent="0.35">
      <c r="B195" s="20" t="s">
        <v>37</v>
      </c>
      <c r="C195" s="20">
        <f>SUM(C179:C194)</f>
        <v>1498</v>
      </c>
      <c r="D195" s="20">
        <f>SUM(D179:D194)</f>
        <v>12</v>
      </c>
      <c r="E195" s="20">
        <f t="shared" ref="E195:G195" si="94">SUM(E179:E194)</f>
        <v>862</v>
      </c>
      <c r="F195" s="20">
        <f t="shared" si="94"/>
        <v>605</v>
      </c>
      <c r="G195" s="20">
        <f t="shared" si="94"/>
        <v>43</v>
      </c>
      <c r="H195" s="36">
        <f t="shared" si="50"/>
        <v>0.57543391188251003</v>
      </c>
      <c r="J195" s="20" t="s">
        <v>37</v>
      </c>
      <c r="K195" s="20">
        <f>SUM(K179:K194)</f>
        <v>865</v>
      </c>
      <c r="L195" s="20">
        <f t="shared" ref="L195:M195" si="95">SUM(L179:L194)</f>
        <v>365</v>
      </c>
      <c r="M195" s="20">
        <f t="shared" si="95"/>
        <v>446</v>
      </c>
      <c r="N195" s="20">
        <f>SUM(N179:N194)</f>
        <v>37</v>
      </c>
      <c r="O195" s="20">
        <f>SUM(O179:O194)</f>
        <v>6</v>
      </c>
      <c r="P195" s="20">
        <f>SUM(P179:P194)</f>
        <v>11</v>
      </c>
      <c r="Q195" s="28">
        <f t="shared" si="53"/>
        <v>0.42196531791907521</v>
      </c>
      <c r="R195" s="28">
        <f t="shared" si="54"/>
        <v>0.51560693641618505</v>
      </c>
      <c r="S195" s="28">
        <f t="shared" si="55"/>
        <v>4.2774566473988439E-2</v>
      </c>
      <c r="T195" s="28">
        <f t="shared" si="56"/>
        <v>6.9364161849710983E-3</v>
      </c>
      <c r="U195" s="28">
        <f t="shared" si="57"/>
        <v>1.2716763005780347E-2</v>
      </c>
      <c r="W195" s="20" t="s">
        <v>37</v>
      </c>
      <c r="X195" s="20">
        <f>SUM(X179:X194)</f>
        <v>865</v>
      </c>
      <c r="Y195" s="20">
        <f>SUM(Y179:Y194)</f>
        <v>371</v>
      </c>
      <c r="Z195" s="20">
        <f t="shared" ref="Z195:AA195" si="96">SUM(Z179:Z194)</f>
        <v>484</v>
      </c>
      <c r="AA195" s="20">
        <f t="shared" si="96"/>
        <v>10</v>
      </c>
      <c r="AB195" s="28">
        <f t="shared" si="62"/>
        <v>0.4289017341040462</v>
      </c>
      <c r="AC195" s="28">
        <f t="shared" si="63"/>
        <v>0.55953757225433531</v>
      </c>
      <c r="AD195" s="28">
        <f t="shared" si="64"/>
        <v>1.1560693641618498E-2</v>
      </c>
      <c r="AF195" s="20" t="s">
        <v>37</v>
      </c>
      <c r="AG195" s="87">
        <f t="shared" si="65"/>
        <v>1498</v>
      </c>
      <c r="AH195" s="87">
        <f t="shared" si="66"/>
        <v>1133</v>
      </c>
      <c r="AI195" s="20">
        <f>SUM(AI179:AI194)</f>
        <v>8</v>
      </c>
      <c r="AJ195" s="20">
        <f>SUM(AJ179:AJ194)</f>
        <v>1491</v>
      </c>
      <c r="AK195" s="86">
        <f t="shared" si="68"/>
        <v>5.3404539385847796E-3</v>
      </c>
      <c r="AL195" s="49">
        <f t="shared" si="69"/>
        <v>0.99532710280373837</v>
      </c>
      <c r="AM195" s="86">
        <f t="shared" si="70"/>
        <v>7.0609002647837602E-3</v>
      </c>
      <c r="AO195" s="20" t="s">
        <v>37</v>
      </c>
      <c r="AP195" s="20">
        <f t="shared" ref="AP195:AU195" si="97">SUM(AP179:AP194)</f>
        <v>58</v>
      </c>
      <c r="AQ195" s="20">
        <f t="shared" si="97"/>
        <v>1407</v>
      </c>
      <c r="AR195" s="20">
        <f t="shared" si="97"/>
        <v>30</v>
      </c>
      <c r="AS195" s="20">
        <f t="shared" si="97"/>
        <v>1498</v>
      </c>
      <c r="AT195" s="86">
        <f t="shared" si="77"/>
        <v>3.8718291054739652E-2</v>
      </c>
      <c r="AU195" s="20">
        <f t="shared" si="97"/>
        <v>8</v>
      </c>
      <c r="AV195" s="36">
        <f t="shared" si="83"/>
        <v>0.13793103448275862</v>
      </c>
      <c r="AX195" s="20" t="s">
        <v>37</v>
      </c>
      <c r="AY195" s="89">
        <v>1498</v>
      </c>
      <c r="AZ195" s="89">
        <v>1133</v>
      </c>
      <c r="BA195" s="20">
        <v>8</v>
      </c>
      <c r="BB195" s="20">
        <v>1491</v>
      </c>
      <c r="BC195" s="86">
        <f t="shared" si="74"/>
        <v>5.3404539385847796E-3</v>
      </c>
      <c r="BD195" s="86">
        <v>7.0609002647837602E-3</v>
      </c>
    </row>
    <row r="196" spans="1:56" x14ac:dyDescent="0.35">
      <c r="AJ196" s="38"/>
      <c r="AL196" s="31"/>
      <c r="AM196" s="31"/>
      <c r="AW196" s="32"/>
      <c r="AX196" s="32"/>
      <c r="AY196" s="32"/>
      <c r="AZ196" s="32"/>
      <c r="BA196" s="32"/>
      <c r="BB196" s="32"/>
    </row>
    <row r="197" spans="1:56" s="1" customFormat="1" x14ac:dyDescent="0.35">
      <c r="A197" s="1" t="s">
        <v>146</v>
      </c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1"/>
      <c r="AK197" s="50"/>
      <c r="AN197" s="50"/>
      <c r="AO197" s="50"/>
      <c r="AP197" s="50"/>
      <c r="AQ197" s="50"/>
      <c r="AR197" s="50"/>
    </row>
    <row r="198" spans="1:56" s="2" customFormat="1" x14ac:dyDescent="0.35">
      <c r="A198" s="2" t="s">
        <v>147</v>
      </c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K198" s="52"/>
      <c r="AL198" s="52"/>
      <c r="AM198" s="52"/>
      <c r="AN198" s="52"/>
      <c r="AO198" s="52"/>
      <c r="AP198" s="52"/>
      <c r="AQ198" s="52"/>
      <c r="AR198" s="52"/>
    </row>
    <row r="199" spans="1:56" s="31" customFormat="1" x14ac:dyDescent="0.35">
      <c r="C199" s="53">
        <v>4460931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8"/>
      <c r="AK199" s="3"/>
      <c r="AL199" s="3"/>
      <c r="AM199" s="3"/>
      <c r="AN199" s="3"/>
      <c r="AO199" s="3"/>
      <c r="AP199" s="3"/>
      <c r="AQ199" s="3"/>
      <c r="AR199" s="3"/>
    </row>
    <row r="200" spans="1:56" s="31" customFormat="1" x14ac:dyDescent="0.35">
      <c r="B200" s="9" t="s">
        <v>148</v>
      </c>
      <c r="C200" s="9" t="s">
        <v>149</v>
      </c>
      <c r="S200" s="3"/>
      <c r="T200" s="3"/>
      <c r="U200" s="3"/>
      <c r="V200" s="3"/>
      <c r="W200" s="3"/>
      <c r="X200" s="3"/>
      <c r="Y200" s="54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8"/>
      <c r="AK200" s="3"/>
      <c r="AL200" s="3"/>
      <c r="AM200" s="3"/>
      <c r="AN200" s="3"/>
      <c r="AO200" s="3"/>
      <c r="AP200" s="3"/>
      <c r="AQ200" s="3"/>
      <c r="AR200" s="3"/>
    </row>
    <row r="201" spans="1:56" s="31" customFormat="1" x14ac:dyDescent="0.35">
      <c r="B201" s="7">
        <v>1314</v>
      </c>
      <c r="C201" s="7">
        <f>(B201/C199)*100000</f>
        <v>29.455734688566128</v>
      </c>
      <c r="S201" s="3"/>
      <c r="T201" s="3"/>
      <c r="U201" s="3"/>
      <c r="V201" s="3"/>
      <c r="W201" s="3"/>
      <c r="X201" s="3"/>
      <c r="Y201" s="54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8"/>
      <c r="AK201" s="3"/>
      <c r="AL201" s="3"/>
      <c r="AM201" s="3"/>
      <c r="AN201" s="3"/>
      <c r="AO201" s="3"/>
      <c r="AP201" s="3"/>
      <c r="AQ201" s="3"/>
      <c r="AR201" s="3"/>
    </row>
    <row r="202" spans="1:56" s="31" customFormat="1" x14ac:dyDescent="0.35"/>
    <row r="203" spans="1:56" s="2" customFormat="1" x14ac:dyDescent="0.35">
      <c r="A203" s="2" t="s">
        <v>150</v>
      </c>
    </row>
    <row r="204" spans="1:56" x14ac:dyDescent="0.35">
      <c r="C204" s="133" t="s">
        <v>151</v>
      </c>
      <c r="D204" s="133"/>
      <c r="E204" s="133"/>
      <c r="F204" s="134" t="s">
        <v>152</v>
      </c>
      <c r="G204" s="134"/>
      <c r="H204" s="134"/>
      <c r="I204" s="135" t="s">
        <v>153</v>
      </c>
      <c r="J204" s="136"/>
      <c r="K204" s="137"/>
    </row>
    <row r="205" spans="1:56" x14ac:dyDescent="0.35">
      <c r="B205" s="9" t="s">
        <v>111</v>
      </c>
      <c r="C205" s="9">
        <v>2019</v>
      </c>
      <c r="D205" s="9">
        <v>2020</v>
      </c>
      <c r="E205" s="9" t="s">
        <v>7</v>
      </c>
      <c r="F205" s="9">
        <v>2019</v>
      </c>
      <c r="G205" s="9">
        <v>2020</v>
      </c>
      <c r="H205" s="9" t="s">
        <v>7</v>
      </c>
      <c r="I205" s="9">
        <v>2019</v>
      </c>
      <c r="J205" s="9">
        <v>2020</v>
      </c>
      <c r="K205" s="9" t="s">
        <v>154</v>
      </c>
    </row>
    <row r="206" spans="1:56" x14ac:dyDescent="0.35">
      <c r="B206" s="10" t="s">
        <v>8</v>
      </c>
      <c r="C206" s="7">
        <v>22</v>
      </c>
      <c r="D206" s="7">
        <v>2</v>
      </c>
      <c r="E206" s="7">
        <f>SUM(C206:D206)</f>
        <v>24</v>
      </c>
      <c r="F206" s="55">
        <f>(C206/I206)*100000</f>
        <v>35.065907967930634</v>
      </c>
      <c r="G206" s="55">
        <f t="shared" ref="G206:H221" si="98">(D206/J206)*100000</f>
        <v>3.1686682087518614</v>
      </c>
      <c r="H206" s="55">
        <f t="shared" si="98"/>
        <v>38.253717783197054</v>
      </c>
      <c r="I206" s="7">
        <v>62739</v>
      </c>
      <c r="J206" s="7">
        <v>63118</v>
      </c>
      <c r="K206" s="7">
        <f>I206</f>
        <v>62739</v>
      </c>
    </row>
    <row r="207" spans="1:56" x14ac:dyDescent="0.35">
      <c r="B207" s="10" t="s">
        <v>9</v>
      </c>
      <c r="C207" s="7">
        <v>24</v>
      </c>
      <c r="D207" s="7">
        <v>2</v>
      </c>
      <c r="E207" s="7">
        <f t="shared" ref="E207:E221" si="99">SUM(C207:D207)</f>
        <v>26</v>
      </c>
      <c r="F207" s="55">
        <f t="shared" ref="F207:F221" si="100">(C207/I207)*100000</f>
        <v>23.937045570150506</v>
      </c>
      <c r="G207" s="55">
        <f t="shared" si="98"/>
        <v>1.9407677677289135</v>
      </c>
      <c r="H207" s="55">
        <f t="shared" si="98"/>
        <v>25.931799367663046</v>
      </c>
      <c r="I207" s="7">
        <v>100263</v>
      </c>
      <c r="J207" s="7">
        <v>103052</v>
      </c>
      <c r="K207" s="7">
        <f t="shared" ref="K207:K221" si="101">I207</f>
        <v>100263</v>
      </c>
    </row>
    <row r="208" spans="1:56" x14ac:dyDescent="0.35">
      <c r="B208" s="10" t="s">
        <v>11</v>
      </c>
      <c r="C208" s="7">
        <v>41</v>
      </c>
      <c r="D208" s="7">
        <v>11</v>
      </c>
      <c r="E208" s="7">
        <f t="shared" si="99"/>
        <v>52</v>
      </c>
      <c r="F208" s="55">
        <f t="shared" si="100"/>
        <v>24.038038730557037</v>
      </c>
      <c r="G208" s="55">
        <f t="shared" si="98"/>
        <v>6.3280216303284815</v>
      </c>
      <c r="H208" s="55">
        <f t="shared" si="98"/>
        <v>30.487268633877221</v>
      </c>
      <c r="I208" s="7">
        <v>170563</v>
      </c>
      <c r="J208" s="7">
        <v>173830</v>
      </c>
      <c r="K208" s="7">
        <f t="shared" si="101"/>
        <v>170563</v>
      </c>
    </row>
    <row r="209" spans="2:11" x14ac:dyDescent="0.35">
      <c r="B209" s="10" t="s">
        <v>14</v>
      </c>
      <c r="C209" s="7">
        <v>23</v>
      </c>
      <c r="D209" s="7">
        <v>2</v>
      </c>
      <c r="E209" s="7">
        <f t="shared" si="99"/>
        <v>25</v>
      </c>
      <c r="F209" s="55">
        <f t="shared" si="100"/>
        <v>27.664513645822058</v>
      </c>
      <c r="G209" s="55">
        <f t="shared" si="98"/>
        <v>2.4106550955222081</v>
      </c>
      <c r="H209" s="55">
        <f t="shared" si="98"/>
        <v>30.070123528067452</v>
      </c>
      <c r="I209" s="7">
        <v>83139</v>
      </c>
      <c r="J209" s="7">
        <v>82965</v>
      </c>
      <c r="K209" s="7">
        <f t="shared" si="101"/>
        <v>83139</v>
      </c>
    </row>
    <row r="210" spans="2:11" x14ac:dyDescent="0.35">
      <c r="B210" s="10" t="s">
        <v>16</v>
      </c>
      <c r="C210" s="7">
        <v>48</v>
      </c>
      <c r="D210" s="7"/>
      <c r="E210" s="7">
        <f t="shared" si="99"/>
        <v>48</v>
      </c>
      <c r="F210" s="55">
        <f t="shared" si="100"/>
        <v>23.609847273800447</v>
      </c>
      <c r="G210" s="55">
        <f t="shared" si="98"/>
        <v>0</v>
      </c>
      <c r="H210" s="55">
        <f t="shared" si="98"/>
        <v>23.609847273800447</v>
      </c>
      <c r="I210" s="7">
        <v>203305</v>
      </c>
      <c r="J210" s="7">
        <v>203781</v>
      </c>
      <c r="K210" s="7">
        <f t="shared" si="101"/>
        <v>203305</v>
      </c>
    </row>
    <row r="211" spans="2:11" x14ac:dyDescent="0.35">
      <c r="B211" s="10" t="s">
        <v>18</v>
      </c>
      <c r="C211" s="7">
        <v>144</v>
      </c>
      <c r="D211" s="7">
        <v>14</v>
      </c>
      <c r="E211" s="7">
        <f t="shared" si="99"/>
        <v>158</v>
      </c>
      <c r="F211" s="55">
        <f t="shared" si="100"/>
        <v>33.026689693608645</v>
      </c>
      <c r="G211" s="55">
        <f t="shared" si="98"/>
        <v>3.2166382913217402</v>
      </c>
      <c r="H211" s="55">
        <f t="shared" si="98"/>
        <v>36.23761785826504</v>
      </c>
      <c r="I211" s="7">
        <v>436011</v>
      </c>
      <c r="J211" s="7">
        <v>435237</v>
      </c>
      <c r="K211" s="7">
        <f t="shared" si="101"/>
        <v>436011</v>
      </c>
    </row>
    <row r="212" spans="2:11" x14ac:dyDescent="0.35">
      <c r="B212" s="10" t="s">
        <v>20</v>
      </c>
      <c r="C212" s="7">
        <f>C227</f>
        <v>573</v>
      </c>
      <c r="D212" s="7">
        <f>D227</f>
        <v>64</v>
      </c>
      <c r="E212" s="7">
        <f t="shared" si="99"/>
        <v>637</v>
      </c>
      <c r="F212" s="55">
        <f t="shared" si="100"/>
        <v>32.167084707779154</v>
      </c>
      <c r="G212" s="55">
        <f t="shared" si="98"/>
        <v>3.5503897384860581</v>
      </c>
      <c r="H212" s="55">
        <f t="shared" si="98"/>
        <v>35.759917903761469</v>
      </c>
      <c r="I212" s="7">
        <v>1781324</v>
      </c>
      <c r="J212" s="7">
        <v>1802619</v>
      </c>
      <c r="K212" s="7">
        <f t="shared" si="101"/>
        <v>1781324</v>
      </c>
    </row>
    <row r="213" spans="2:11" x14ac:dyDescent="0.35">
      <c r="B213" s="10" t="s">
        <v>22</v>
      </c>
      <c r="C213" s="7">
        <v>35</v>
      </c>
      <c r="D213" s="7"/>
      <c r="E213" s="7">
        <f t="shared" si="99"/>
        <v>35</v>
      </c>
      <c r="F213" s="55">
        <f t="shared" si="100"/>
        <v>14.925564079711041</v>
      </c>
      <c r="G213" s="55">
        <f t="shared" si="98"/>
        <v>0</v>
      </c>
      <c r="H213" s="55">
        <f t="shared" si="98"/>
        <v>14.925564079711041</v>
      </c>
      <c r="I213" s="7">
        <v>234497</v>
      </c>
      <c r="J213" s="7">
        <v>233560</v>
      </c>
      <c r="K213" s="7">
        <f t="shared" si="101"/>
        <v>234497</v>
      </c>
    </row>
    <row r="214" spans="2:11" x14ac:dyDescent="0.35">
      <c r="B214" s="10" t="s">
        <v>24</v>
      </c>
      <c r="C214" s="7">
        <v>37</v>
      </c>
      <c r="D214" s="7">
        <v>4</v>
      </c>
      <c r="E214" s="7">
        <f t="shared" si="99"/>
        <v>41</v>
      </c>
      <c r="F214" s="55">
        <f t="shared" si="100"/>
        <v>13.922283555525453</v>
      </c>
      <c r="G214" s="55">
        <f t="shared" si="98"/>
        <v>1.5085629806187371</v>
      </c>
      <c r="H214" s="55">
        <f t="shared" si="98"/>
        <v>15.427395291257934</v>
      </c>
      <c r="I214" s="7">
        <v>265761</v>
      </c>
      <c r="J214" s="7">
        <v>265153</v>
      </c>
      <c r="K214" s="7">
        <f t="shared" si="101"/>
        <v>265761</v>
      </c>
    </row>
    <row r="215" spans="2:11" x14ac:dyDescent="0.35">
      <c r="B215" s="10" t="s">
        <v>25</v>
      </c>
      <c r="C215" s="7">
        <v>8</v>
      </c>
      <c r="D215" s="7"/>
      <c r="E215" s="7">
        <f t="shared" si="99"/>
        <v>8</v>
      </c>
      <c r="F215" s="55">
        <f t="shared" si="100"/>
        <v>6.858181381752094</v>
      </c>
      <c r="G215" s="55">
        <f t="shared" si="98"/>
        <v>0</v>
      </c>
      <c r="H215" s="55">
        <f t="shared" si="98"/>
        <v>6.858181381752094</v>
      </c>
      <c r="I215" s="7">
        <v>116649</v>
      </c>
      <c r="J215" s="7">
        <v>115734</v>
      </c>
      <c r="K215" s="7">
        <f t="shared" si="101"/>
        <v>116649</v>
      </c>
    </row>
    <row r="216" spans="2:11" x14ac:dyDescent="0.35">
      <c r="B216" s="10" t="s">
        <v>27</v>
      </c>
      <c r="C216" s="7">
        <v>110</v>
      </c>
      <c r="D216" s="7">
        <v>1</v>
      </c>
      <c r="E216" s="7">
        <f t="shared" si="99"/>
        <v>111</v>
      </c>
      <c r="F216" s="55">
        <f t="shared" si="100"/>
        <v>28.431266121820222</v>
      </c>
      <c r="G216" s="55">
        <f t="shared" si="98"/>
        <v>0.26114433447366359</v>
      </c>
      <c r="H216" s="55">
        <f t="shared" si="98"/>
        <v>28.689732177473129</v>
      </c>
      <c r="I216" s="7">
        <v>386898</v>
      </c>
      <c r="J216" s="7">
        <v>382930</v>
      </c>
      <c r="K216" s="7">
        <f t="shared" si="101"/>
        <v>386898</v>
      </c>
    </row>
    <row r="217" spans="2:11" x14ac:dyDescent="0.35">
      <c r="B217" s="10" t="s">
        <v>29</v>
      </c>
      <c r="C217" s="7">
        <v>55</v>
      </c>
      <c r="D217" s="7"/>
      <c r="E217" s="7">
        <f t="shared" si="99"/>
        <v>55</v>
      </c>
      <c r="F217" s="55">
        <f t="shared" si="100"/>
        <v>22.405540279050818</v>
      </c>
      <c r="G217" s="55">
        <f t="shared" si="98"/>
        <v>0</v>
      </c>
      <c r="H217" s="55">
        <f t="shared" si="98"/>
        <v>22.405540279050818</v>
      </c>
      <c r="I217" s="7">
        <v>245475</v>
      </c>
      <c r="J217" s="7">
        <v>243539</v>
      </c>
      <c r="K217" s="7">
        <f t="shared" si="101"/>
        <v>245475</v>
      </c>
    </row>
    <row r="218" spans="2:11" x14ac:dyDescent="0.35">
      <c r="B218" s="10" t="s">
        <v>31</v>
      </c>
      <c r="C218" s="7">
        <v>23</v>
      </c>
      <c r="D218" s="7">
        <v>1</v>
      </c>
      <c r="E218" s="7">
        <f t="shared" si="99"/>
        <v>24</v>
      </c>
      <c r="F218" s="55">
        <f t="shared" si="100"/>
        <v>24.505625639277191</v>
      </c>
      <c r="G218" s="55">
        <f t="shared" si="98"/>
        <v>1.0777023386140749</v>
      </c>
      <c r="H218" s="55">
        <f t="shared" si="98"/>
        <v>25.571087623593588</v>
      </c>
      <c r="I218" s="7">
        <v>93856</v>
      </c>
      <c r="J218" s="7">
        <v>92790</v>
      </c>
      <c r="K218" s="7">
        <f t="shared" si="101"/>
        <v>93856</v>
      </c>
    </row>
    <row r="219" spans="2:11" x14ac:dyDescent="0.35">
      <c r="B219" s="10" t="s">
        <v>34</v>
      </c>
      <c r="C219" s="7">
        <v>47</v>
      </c>
      <c r="D219" s="7">
        <v>1</v>
      </c>
      <c r="E219" s="7">
        <f t="shared" si="99"/>
        <v>48</v>
      </c>
      <c r="F219" s="55">
        <f t="shared" si="100"/>
        <v>22.074847824453293</v>
      </c>
      <c r="G219" s="55">
        <f t="shared" si="98"/>
        <v>0.47491273478498325</v>
      </c>
      <c r="H219" s="55">
        <f t="shared" si="98"/>
        <v>22.544525437739534</v>
      </c>
      <c r="I219" s="7">
        <v>212912</v>
      </c>
      <c r="J219" s="7">
        <v>210565</v>
      </c>
      <c r="K219" s="7">
        <f t="shared" si="101"/>
        <v>212912</v>
      </c>
    </row>
    <row r="220" spans="2:11" x14ac:dyDescent="0.35">
      <c r="B220" s="10" t="s">
        <v>35</v>
      </c>
      <c r="C220" s="7">
        <v>20</v>
      </c>
      <c r="D220" s="7">
        <v>2</v>
      </c>
      <c r="E220" s="7">
        <f t="shared" si="99"/>
        <v>22</v>
      </c>
      <c r="F220" s="55">
        <f t="shared" si="100"/>
        <v>70.906899241296173</v>
      </c>
      <c r="G220" s="55">
        <f t="shared" si="98"/>
        <v>7.1656336211529501</v>
      </c>
      <c r="H220" s="55">
        <f t="shared" si="98"/>
        <v>77.997589165425794</v>
      </c>
      <c r="I220" s="7">
        <v>28206</v>
      </c>
      <c r="J220" s="7">
        <v>27911</v>
      </c>
      <c r="K220" s="7">
        <f t="shared" si="101"/>
        <v>28206</v>
      </c>
    </row>
    <row r="221" spans="2:11" x14ac:dyDescent="0.35">
      <c r="B221" s="10" t="s">
        <v>36</v>
      </c>
      <c r="C221" s="7">
        <v>17</v>
      </c>
      <c r="D221" s="7"/>
      <c r="E221" s="7">
        <f t="shared" si="99"/>
        <v>17</v>
      </c>
      <c r="F221" s="55">
        <f t="shared" si="100"/>
        <v>43.220705260214068</v>
      </c>
      <c r="G221" s="55">
        <f t="shared" si="98"/>
        <v>0</v>
      </c>
      <c r="H221" s="55">
        <f t="shared" si="98"/>
        <v>43.220705260214068</v>
      </c>
      <c r="I221" s="7">
        <v>39333</v>
      </c>
      <c r="J221" s="7">
        <v>39183</v>
      </c>
      <c r="K221" s="7">
        <f t="shared" si="101"/>
        <v>39333</v>
      </c>
    </row>
    <row r="222" spans="2:11" x14ac:dyDescent="0.3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x14ac:dyDescent="0.35">
      <c r="B223" s="10" t="s">
        <v>38</v>
      </c>
      <c r="C223" s="56">
        <v>208</v>
      </c>
      <c r="D223" s="56">
        <v>27</v>
      </c>
      <c r="E223" s="7"/>
      <c r="F223" s="57"/>
      <c r="H223" s="39"/>
      <c r="I223" s="39"/>
      <c r="J223" s="39"/>
      <c r="K223" s="39"/>
    </row>
    <row r="224" spans="2:11" x14ac:dyDescent="0.35">
      <c r="B224" s="10" t="s">
        <v>39</v>
      </c>
      <c r="C224" s="56">
        <v>131</v>
      </c>
      <c r="D224" s="56">
        <v>5</v>
      </c>
      <c r="E224" s="7"/>
      <c r="F224" s="57"/>
      <c r="H224" s="39"/>
      <c r="I224" s="39"/>
      <c r="J224" s="39"/>
      <c r="K224" s="39"/>
    </row>
    <row r="225" spans="1:11" x14ac:dyDescent="0.35">
      <c r="B225" s="10" t="s">
        <v>40</v>
      </c>
      <c r="C225" s="56">
        <v>109</v>
      </c>
      <c r="D225" s="56">
        <v>7</v>
      </c>
      <c r="E225" s="7"/>
      <c r="F225" s="57"/>
      <c r="H225" s="39"/>
      <c r="I225" s="39"/>
      <c r="J225" s="39"/>
      <c r="K225" s="39"/>
    </row>
    <row r="226" spans="1:11" x14ac:dyDescent="0.35">
      <c r="B226" s="10" t="s">
        <v>41</v>
      </c>
      <c r="C226" s="56">
        <v>125</v>
      </c>
      <c r="D226" s="56">
        <v>25</v>
      </c>
      <c r="E226" s="7"/>
      <c r="F226" s="57"/>
      <c r="H226" s="39"/>
      <c r="I226" s="39"/>
      <c r="J226" s="39"/>
      <c r="K226" s="39"/>
    </row>
    <row r="227" spans="1:11" x14ac:dyDescent="0.35">
      <c r="C227" s="8">
        <f>SUM(C223:C226)</f>
        <v>573</v>
      </c>
      <c r="D227" s="8">
        <f t="shared" ref="D227:E227" si="102">SUM(D223:D226)</f>
        <v>64</v>
      </c>
      <c r="E227" s="8">
        <f t="shared" si="102"/>
        <v>0</v>
      </c>
      <c r="F227" s="57"/>
    </row>
    <row r="229" spans="1:11" s="2" customFormat="1" x14ac:dyDescent="0.35">
      <c r="A229" s="2" t="s">
        <v>155</v>
      </c>
    </row>
    <row r="230" spans="1:11" x14ac:dyDescent="0.35">
      <c r="B230" s="30">
        <v>1314</v>
      </c>
      <c r="G230" s="58" t="s">
        <v>233</v>
      </c>
    </row>
    <row r="231" spans="1:11" x14ac:dyDescent="0.35">
      <c r="B231" s="9" t="s">
        <v>156</v>
      </c>
      <c r="C231" s="9" t="s">
        <v>157</v>
      </c>
      <c r="D231" s="9" t="s">
        <v>7</v>
      </c>
      <c r="E231" s="9" t="s">
        <v>10</v>
      </c>
      <c r="G231" s="9" t="s">
        <v>156</v>
      </c>
      <c r="H231" s="9" t="s">
        <v>7</v>
      </c>
      <c r="I231" s="9" t="s">
        <v>10</v>
      </c>
    </row>
    <row r="232" spans="1:11" x14ac:dyDescent="0.35">
      <c r="B232" s="132" t="s">
        <v>158</v>
      </c>
      <c r="C232" s="7" t="s">
        <v>159</v>
      </c>
      <c r="D232" s="7">
        <v>1037</v>
      </c>
      <c r="E232" s="14">
        <f>((D232*100)/$B$230)*0.01</f>
        <v>0.78919330289193301</v>
      </c>
      <c r="G232" s="7" t="s">
        <v>160</v>
      </c>
      <c r="H232" s="7">
        <v>12</v>
      </c>
      <c r="I232" s="47">
        <f>((H232*100)/$H$237)*0.01</f>
        <v>8.7336244541484729E-3</v>
      </c>
    </row>
    <row r="233" spans="1:11" x14ac:dyDescent="0.35">
      <c r="B233" s="132"/>
      <c r="C233" s="7" t="s">
        <v>161</v>
      </c>
      <c r="D233" s="7">
        <v>277</v>
      </c>
      <c r="E233" s="14">
        <f>((D233*100)/$B$230)*0.01</f>
        <v>0.21080669710806696</v>
      </c>
      <c r="G233" s="59" t="s">
        <v>162</v>
      </c>
      <c r="H233" s="7">
        <v>10</v>
      </c>
      <c r="I233" s="47">
        <f t="shared" ref="I233:I237" si="103">((H233*100)/$H$237)*0.01</f>
        <v>7.2780203784570596E-3</v>
      </c>
    </row>
    <row r="234" spans="1:11" x14ac:dyDescent="0.35">
      <c r="B234" s="132" t="s">
        <v>163</v>
      </c>
      <c r="C234" s="7" t="s">
        <v>129</v>
      </c>
      <c r="D234" s="7">
        <v>4</v>
      </c>
      <c r="E234" s="47">
        <f>((D234*100)/$B$230)*0.01</f>
        <v>3.0441400304414001E-3</v>
      </c>
      <c r="G234" s="7" t="s">
        <v>164</v>
      </c>
      <c r="H234" s="7">
        <v>66</v>
      </c>
      <c r="I234" s="47">
        <f t="shared" si="103"/>
        <v>4.8034934497816595E-2</v>
      </c>
    </row>
    <row r="235" spans="1:11" x14ac:dyDescent="0.35">
      <c r="B235" s="132"/>
      <c r="C235" s="7" t="s">
        <v>132</v>
      </c>
      <c r="D235" s="7">
        <v>1310</v>
      </c>
      <c r="E235" s="47">
        <f>((D235*100)/$B$230)*0.01</f>
        <v>0.9969558599695586</v>
      </c>
      <c r="G235" s="7" t="s">
        <v>165</v>
      </c>
      <c r="H235" s="7">
        <v>1143</v>
      </c>
      <c r="I235" s="47">
        <f t="shared" si="103"/>
        <v>0.83187772925764192</v>
      </c>
    </row>
    <row r="236" spans="1:11" x14ac:dyDescent="0.35">
      <c r="B236" s="138" t="s">
        <v>166</v>
      </c>
      <c r="C236" s="7" t="s">
        <v>167</v>
      </c>
      <c r="D236" s="7">
        <v>1</v>
      </c>
      <c r="E236" s="47">
        <f t="shared" ref="E236:E240" si="104">((D236*100)/$B$230)*0.01</f>
        <v>7.6103500761035003E-4</v>
      </c>
      <c r="G236" s="7" t="s">
        <v>168</v>
      </c>
      <c r="H236" s="7">
        <v>143</v>
      </c>
      <c r="I236" s="47">
        <f t="shared" si="103"/>
        <v>0.10407569141193596</v>
      </c>
    </row>
    <row r="237" spans="1:11" x14ac:dyDescent="0.35">
      <c r="B237" s="139"/>
      <c r="C237" s="7" t="s">
        <v>169</v>
      </c>
      <c r="D237" s="7">
        <v>7</v>
      </c>
      <c r="E237" s="47">
        <f t="shared" si="104"/>
        <v>5.3272450532724502E-3</v>
      </c>
      <c r="G237" s="7" t="s">
        <v>7</v>
      </c>
      <c r="H237" s="7">
        <f>SUM(H232:H236)</f>
        <v>1374</v>
      </c>
      <c r="I237" s="47">
        <f t="shared" si="103"/>
        <v>1</v>
      </c>
    </row>
    <row r="238" spans="1:11" x14ac:dyDescent="0.35">
      <c r="B238" s="139"/>
      <c r="C238" s="7" t="s">
        <v>170</v>
      </c>
      <c r="D238" s="7">
        <v>4</v>
      </c>
      <c r="E238" s="47">
        <f t="shared" si="104"/>
        <v>3.0441400304414001E-3</v>
      </c>
    </row>
    <row r="239" spans="1:11" x14ac:dyDescent="0.35">
      <c r="B239" s="139"/>
      <c r="C239" s="7" t="s">
        <v>171</v>
      </c>
      <c r="D239" s="7">
        <v>1</v>
      </c>
      <c r="E239" s="47">
        <f t="shared" si="104"/>
        <v>7.6103500761035003E-4</v>
      </c>
    </row>
    <row r="240" spans="1:11" x14ac:dyDescent="0.35">
      <c r="B240" s="140"/>
      <c r="C240" s="7" t="s">
        <v>172</v>
      </c>
      <c r="D240" s="7">
        <v>1301</v>
      </c>
      <c r="E240" s="47">
        <f t="shared" si="104"/>
        <v>0.99010654490106553</v>
      </c>
    </row>
    <row r="241" spans="2:13" x14ac:dyDescent="0.35">
      <c r="B241" s="132" t="s">
        <v>173</v>
      </c>
      <c r="C241" s="7" t="s">
        <v>174</v>
      </c>
      <c r="D241" s="7">
        <v>3</v>
      </c>
      <c r="E241" s="47">
        <f>((D241*100)/$B$230)*0.01</f>
        <v>2.2831050228310501E-3</v>
      </c>
    </row>
    <row r="242" spans="2:13" x14ac:dyDescent="0.35">
      <c r="B242" s="132"/>
      <c r="C242" s="7" t="s">
        <v>132</v>
      </c>
      <c r="D242" s="7">
        <v>1311</v>
      </c>
      <c r="E242" s="47">
        <f>((D242*100)/$B$230)*0.01</f>
        <v>0.99771689497716898</v>
      </c>
    </row>
    <row r="244" spans="2:13" x14ac:dyDescent="0.35"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</row>
    <row r="245" spans="2:13" x14ac:dyDescent="0.35"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</row>
    <row r="246" spans="2:13" x14ac:dyDescent="0.35"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2:13" x14ac:dyDescent="0.35"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</row>
    <row r="248" spans="2:13" x14ac:dyDescent="0.35"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</row>
    <row r="249" spans="2:13" x14ac:dyDescent="0.35"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2:13" x14ac:dyDescent="0.35"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</row>
    <row r="251" spans="2:13" x14ac:dyDescent="0.3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</row>
    <row r="252" spans="2:13" x14ac:dyDescent="0.35"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</row>
    <row r="253" spans="2:13" x14ac:dyDescent="0.35"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</row>
    <row r="254" spans="2:13" x14ac:dyDescent="0.35"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</row>
    <row r="255" spans="2:13" x14ac:dyDescent="0.35"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2:13" x14ac:dyDescent="0.35"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2:13" x14ac:dyDescent="0.35"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</row>
    <row r="258" spans="2:13" x14ac:dyDescent="0.35"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</row>
    <row r="259" spans="2:13" x14ac:dyDescent="0.35"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</row>
    <row r="260" spans="2:13" x14ac:dyDescent="0.35"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</row>
    <row r="261" spans="2:13" x14ac:dyDescent="0.35"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</row>
    <row r="262" spans="2:13" x14ac:dyDescent="0.35"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</row>
    <row r="263" spans="2:13" x14ac:dyDescent="0.35"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</row>
    <row r="264" spans="2:13" x14ac:dyDescent="0.35"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</row>
    <row r="265" spans="2:13" x14ac:dyDescent="0.35"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2:13" x14ac:dyDescent="0.35"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</row>
  </sheetData>
  <mergeCells count="213">
    <mergeCell ref="B241:B242"/>
    <mergeCell ref="C204:E204"/>
    <mergeCell ref="F204:H204"/>
    <mergeCell ref="I204:K204"/>
    <mergeCell ref="B232:B233"/>
    <mergeCell ref="B234:B235"/>
    <mergeCell ref="B236:B240"/>
    <mergeCell ref="AG177:AG178"/>
    <mergeCell ref="AP177:AR177"/>
    <mergeCell ref="AS177:AT177"/>
    <mergeCell ref="AU177:AV177"/>
    <mergeCell ref="AS156:AT156"/>
    <mergeCell ref="A176:XFD176"/>
    <mergeCell ref="B177:H177"/>
    <mergeCell ref="W177:W178"/>
    <mergeCell ref="X177:X178"/>
    <mergeCell ref="Y177:AD177"/>
    <mergeCell ref="AM156:AM157"/>
    <mergeCell ref="AN156:AP156"/>
    <mergeCell ref="AQ156:AR156"/>
    <mergeCell ref="AH177:AH178"/>
    <mergeCell ref="AI177:AM177"/>
    <mergeCell ref="AF177:AF178"/>
    <mergeCell ref="J177:J178"/>
    <mergeCell ref="K177:K178"/>
    <mergeCell ref="L177:U177"/>
    <mergeCell ref="AO177:AO178"/>
    <mergeCell ref="AX177:AX178"/>
    <mergeCell ref="AY177:AY178"/>
    <mergeCell ref="AZ177:AZ178"/>
    <mergeCell ref="BA177:BB177"/>
    <mergeCell ref="BC177:BD177"/>
    <mergeCell ref="A155:XFD155"/>
    <mergeCell ref="B156:B157"/>
    <mergeCell ref="C156:C157"/>
    <mergeCell ref="D156:D157"/>
    <mergeCell ref="E156:H156"/>
    <mergeCell ref="W156:AD156"/>
    <mergeCell ref="S135:S136"/>
    <mergeCell ref="T135:T136"/>
    <mergeCell ref="U135:X135"/>
    <mergeCell ref="Z135:Z136"/>
    <mergeCell ref="AA135:AA136"/>
    <mergeCell ref="AB135:AE135"/>
    <mergeCell ref="J156:U156"/>
    <mergeCell ref="AF156:AF157"/>
    <mergeCell ref="AG156:AG157"/>
    <mergeCell ref="AH156:AK156"/>
    <mergeCell ref="A134:XFD134"/>
    <mergeCell ref="B135:B136"/>
    <mergeCell ref="C135:C136"/>
    <mergeCell ref="D135:D136"/>
    <mergeCell ref="E135:H135"/>
    <mergeCell ref="J135:J136"/>
    <mergeCell ref="K135:K136"/>
    <mergeCell ref="L135:Q135"/>
    <mergeCell ref="AG135:AG136"/>
    <mergeCell ref="AH135:AJ135"/>
    <mergeCell ref="AK135:AL135"/>
    <mergeCell ref="AM135:AN135"/>
    <mergeCell ref="D123:K123"/>
    <mergeCell ref="D124:K124"/>
    <mergeCell ref="D125:K125"/>
    <mergeCell ref="D126:K126"/>
    <mergeCell ref="D127:K127"/>
    <mergeCell ref="D128:K128"/>
    <mergeCell ref="C119:C130"/>
    <mergeCell ref="D119:K119"/>
    <mergeCell ref="P119:Q119"/>
    <mergeCell ref="D129:K129"/>
    <mergeCell ref="D130:K130"/>
    <mergeCell ref="D121:K121"/>
    <mergeCell ref="D97:K97"/>
    <mergeCell ref="A98:XFD98"/>
    <mergeCell ref="B99:B130"/>
    <mergeCell ref="C99:C118"/>
    <mergeCell ref="D99:K99"/>
    <mergeCell ref="P115:Q115"/>
    <mergeCell ref="Z115:AD115"/>
    <mergeCell ref="P116:Q116"/>
    <mergeCell ref="Z116:AD116"/>
    <mergeCell ref="Z121:AD121"/>
    <mergeCell ref="D122:K122"/>
    <mergeCell ref="P117:Q117"/>
    <mergeCell ref="Z117:AD117"/>
    <mergeCell ref="D118:K118"/>
    <mergeCell ref="P118:Q118"/>
    <mergeCell ref="Z118:AD118"/>
    <mergeCell ref="P113:Q113"/>
    <mergeCell ref="Z113:AD113"/>
    <mergeCell ref="P114:Q114"/>
    <mergeCell ref="Z114:AD114"/>
    <mergeCell ref="Z119:AD119"/>
    <mergeCell ref="D120:K120"/>
    <mergeCell ref="P120:Q120"/>
    <mergeCell ref="Z120:AD120"/>
    <mergeCell ref="Z87:AD87"/>
    <mergeCell ref="D92:K92"/>
    <mergeCell ref="Z92:AD92"/>
    <mergeCell ref="D93:K93"/>
    <mergeCell ref="D94:K94"/>
    <mergeCell ref="D95:K95"/>
    <mergeCell ref="D96:K96"/>
    <mergeCell ref="D90:K90"/>
    <mergeCell ref="P90:Q90"/>
    <mergeCell ref="Z90:AD90"/>
    <mergeCell ref="D91:K91"/>
    <mergeCell ref="P91:Q91"/>
    <mergeCell ref="Z91:AD91"/>
    <mergeCell ref="D85:K85"/>
    <mergeCell ref="P85:Q85"/>
    <mergeCell ref="Z85:AD85"/>
    <mergeCell ref="B76:B97"/>
    <mergeCell ref="C76:C96"/>
    <mergeCell ref="D76:K76"/>
    <mergeCell ref="D77:K77"/>
    <mergeCell ref="D78:K78"/>
    <mergeCell ref="D79:K79"/>
    <mergeCell ref="D80:K80"/>
    <mergeCell ref="D81:K81"/>
    <mergeCell ref="D82:K82"/>
    <mergeCell ref="D83:K83"/>
    <mergeCell ref="D88:K88"/>
    <mergeCell ref="P88:Q88"/>
    <mergeCell ref="Z88:AD88"/>
    <mergeCell ref="D89:K89"/>
    <mergeCell ref="P89:Q89"/>
    <mergeCell ref="Z89:AD89"/>
    <mergeCell ref="D86:K86"/>
    <mergeCell ref="P86:Q86"/>
    <mergeCell ref="Z86:AD86"/>
    <mergeCell ref="D87:K87"/>
    <mergeCell ref="P87:Q87"/>
    <mergeCell ref="A75:XFD75"/>
    <mergeCell ref="D65:K65"/>
    <mergeCell ref="Z65:AD65"/>
    <mergeCell ref="D66:K66"/>
    <mergeCell ref="D67:K67"/>
    <mergeCell ref="D68:K68"/>
    <mergeCell ref="D69:K69"/>
    <mergeCell ref="D84:K84"/>
    <mergeCell ref="P84:Q84"/>
    <mergeCell ref="Z84:AD84"/>
    <mergeCell ref="C63:C74"/>
    <mergeCell ref="D63:K63"/>
    <mergeCell ref="P63:Q63"/>
    <mergeCell ref="Z63:AD63"/>
    <mergeCell ref="D64:K64"/>
    <mergeCell ref="P64:Q64"/>
    <mergeCell ref="Z64:AD64"/>
    <mergeCell ref="D70:K70"/>
    <mergeCell ref="D71:K71"/>
    <mergeCell ref="D72:K72"/>
    <mergeCell ref="D73:K73"/>
    <mergeCell ref="D74:K74"/>
    <mergeCell ref="Z57:AD57"/>
    <mergeCell ref="D58:K58"/>
    <mergeCell ref="P58:Q58"/>
    <mergeCell ref="Z58:AD58"/>
    <mergeCell ref="D59:K59"/>
    <mergeCell ref="P59:Q59"/>
    <mergeCell ref="Z59:AD59"/>
    <mergeCell ref="D62:K62"/>
    <mergeCell ref="P62:Q62"/>
    <mergeCell ref="Z62:AD62"/>
    <mergeCell ref="BR9:CX9"/>
    <mergeCell ref="A10:A11"/>
    <mergeCell ref="A17:A18"/>
    <mergeCell ref="C43:L43"/>
    <mergeCell ref="B44:B74"/>
    <mergeCell ref="C44:C62"/>
    <mergeCell ref="D44:K44"/>
    <mergeCell ref="D45:K45"/>
    <mergeCell ref="D46:K46"/>
    <mergeCell ref="D53:K53"/>
    <mergeCell ref="D54:K54"/>
    <mergeCell ref="D55:K55"/>
    <mergeCell ref="D56:K56"/>
    <mergeCell ref="D57:K57"/>
    <mergeCell ref="P57:Q57"/>
    <mergeCell ref="D47:K47"/>
    <mergeCell ref="D48:K48"/>
    <mergeCell ref="D49:K49"/>
    <mergeCell ref="D50:K50"/>
    <mergeCell ref="D51:K51"/>
    <mergeCell ref="D52:K52"/>
    <mergeCell ref="D60:K60"/>
    <mergeCell ref="P60:Q60"/>
    <mergeCell ref="Z60:AD60"/>
    <mergeCell ref="B2:F5"/>
    <mergeCell ref="B244:M266"/>
    <mergeCell ref="D109:K109"/>
    <mergeCell ref="D110:K110"/>
    <mergeCell ref="D111:K111"/>
    <mergeCell ref="D112:K112"/>
    <mergeCell ref="D113:K113"/>
    <mergeCell ref="D114:K114"/>
    <mergeCell ref="D115:K115"/>
    <mergeCell ref="D116:K116"/>
    <mergeCell ref="D117:K117"/>
    <mergeCell ref="D100:K100"/>
    <mergeCell ref="D101:K101"/>
    <mergeCell ref="D102:K102"/>
    <mergeCell ref="D103:K103"/>
    <mergeCell ref="D104:K104"/>
    <mergeCell ref="D105:K105"/>
    <mergeCell ref="D106:K106"/>
    <mergeCell ref="D107:K107"/>
    <mergeCell ref="D108:K108"/>
    <mergeCell ref="C9:BQ9"/>
    <mergeCell ref="D61:K61"/>
    <mergeCell ref="P61:Q61"/>
    <mergeCell ref="Z61:AD6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FFE5-32E5-4FB9-9B0A-7A00CA756D05}">
  <dimension ref="A2:T390"/>
  <sheetViews>
    <sheetView topLeftCell="A199" workbookViewId="0">
      <selection activeCell="H341" sqref="H341"/>
    </sheetView>
  </sheetViews>
  <sheetFormatPr baseColWidth="10" defaultRowHeight="14.5" x14ac:dyDescent="0.35"/>
  <cols>
    <col min="1" max="1" width="66.6328125" style="3" customWidth="1"/>
    <col min="2" max="7" width="15.36328125" style="29" customWidth="1"/>
    <col min="8" max="20" width="10.90625" style="29"/>
    <col min="21" max="16384" width="10.90625" style="3"/>
  </cols>
  <sheetData>
    <row r="2" spans="1:13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5">
      <c r="A3" s="92"/>
      <c r="B3" s="92"/>
      <c r="C3" s="92"/>
      <c r="D3" s="92"/>
      <c r="E3" s="83"/>
      <c r="F3" s="3"/>
      <c r="G3" s="3"/>
      <c r="H3" s="3"/>
      <c r="I3" s="3"/>
      <c r="J3" s="3"/>
      <c r="K3" s="3"/>
      <c r="L3" s="3"/>
      <c r="M3" s="3"/>
    </row>
    <row r="4" spans="1:13" x14ac:dyDescent="0.35">
      <c r="A4" s="92"/>
      <c r="B4" s="92"/>
      <c r="C4" s="92"/>
      <c r="D4" s="92"/>
      <c r="E4" s="83"/>
      <c r="F4" s="3"/>
      <c r="G4" s="3"/>
      <c r="H4" s="3"/>
      <c r="I4" s="3"/>
      <c r="J4" s="3"/>
      <c r="K4" s="3"/>
      <c r="L4" s="3"/>
      <c r="M4" s="3"/>
    </row>
    <row r="5" spans="1:13" x14ac:dyDescent="0.35">
      <c r="A5" s="92"/>
      <c r="B5" s="92"/>
      <c r="C5" s="92"/>
      <c r="D5" s="92"/>
      <c r="E5" s="83"/>
      <c r="F5" s="3"/>
      <c r="G5" s="3"/>
      <c r="H5" s="3"/>
      <c r="I5" s="3"/>
      <c r="J5" s="3"/>
      <c r="K5" s="3"/>
      <c r="L5" s="3"/>
      <c r="M5" s="3"/>
    </row>
    <row r="6" spans="1:13" x14ac:dyDescent="0.35">
      <c r="A6" s="92"/>
      <c r="B6" s="92"/>
      <c r="C6" s="92"/>
      <c r="D6" s="92"/>
      <c r="E6" s="83"/>
      <c r="F6" s="3"/>
      <c r="G6" s="3"/>
      <c r="H6" s="3"/>
      <c r="I6" s="3"/>
      <c r="J6" s="3"/>
      <c r="K6" s="3"/>
      <c r="L6" s="3"/>
      <c r="M6" s="3"/>
    </row>
    <row r="7" spans="1:13" x14ac:dyDescent="0.35">
      <c r="A7" s="84"/>
      <c r="B7" s="84"/>
      <c r="C7" s="84"/>
      <c r="D7" s="84"/>
      <c r="E7" s="83"/>
      <c r="F7" s="3"/>
      <c r="G7" s="3"/>
      <c r="H7" s="3"/>
      <c r="I7" s="3"/>
      <c r="J7" s="3"/>
      <c r="K7" s="3"/>
      <c r="L7" s="3"/>
      <c r="M7" s="3"/>
    </row>
    <row r="8" spans="1:13" x14ac:dyDescent="0.35">
      <c r="A8" s="6" t="s">
        <v>6</v>
      </c>
      <c r="B8" s="64" t="s">
        <v>238</v>
      </c>
      <c r="C8" s="64" t="s">
        <v>10</v>
      </c>
    </row>
    <row r="9" spans="1:13" x14ac:dyDescent="0.35">
      <c r="A9" s="67" t="s">
        <v>180</v>
      </c>
      <c r="B9" s="64">
        <v>6</v>
      </c>
      <c r="C9" s="47">
        <f>B9/$B$23</f>
        <v>2.5974025974025976E-2</v>
      </c>
    </row>
    <row r="10" spans="1:13" x14ac:dyDescent="0.35">
      <c r="A10" s="67" t="s">
        <v>181</v>
      </c>
      <c r="B10" s="64">
        <v>2</v>
      </c>
      <c r="C10" s="47">
        <f t="shared" ref="C10:C23" si="0">B10/$B$23</f>
        <v>8.658008658008658E-3</v>
      </c>
    </row>
    <row r="11" spans="1:13" x14ac:dyDescent="0.35">
      <c r="A11" s="67" t="s">
        <v>182</v>
      </c>
      <c r="B11" s="64">
        <v>2</v>
      </c>
      <c r="C11" s="47">
        <f t="shared" si="0"/>
        <v>8.658008658008658E-3</v>
      </c>
    </row>
    <row r="12" spans="1:13" x14ac:dyDescent="0.35">
      <c r="A12" s="67" t="s">
        <v>183</v>
      </c>
      <c r="B12" s="64">
        <v>12</v>
      </c>
      <c r="C12" s="47">
        <f t="shared" si="0"/>
        <v>5.1948051948051951E-2</v>
      </c>
    </row>
    <row r="13" spans="1:13" x14ac:dyDescent="0.35">
      <c r="A13" s="67" t="s">
        <v>184</v>
      </c>
      <c r="B13" s="64">
        <v>43</v>
      </c>
      <c r="C13" s="47">
        <f t="shared" si="0"/>
        <v>0.18614718614718614</v>
      </c>
    </row>
    <row r="14" spans="1:13" x14ac:dyDescent="0.35">
      <c r="A14" s="67" t="s">
        <v>185</v>
      </c>
      <c r="B14" s="64">
        <v>81</v>
      </c>
      <c r="C14" s="47">
        <f t="shared" si="0"/>
        <v>0.35064935064935066</v>
      </c>
    </row>
    <row r="15" spans="1:13" x14ac:dyDescent="0.35">
      <c r="A15" s="67" t="s">
        <v>186</v>
      </c>
      <c r="B15" s="64">
        <v>29</v>
      </c>
      <c r="C15" s="47">
        <f t="shared" si="0"/>
        <v>0.12554112554112554</v>
      </c>
    </row>
    <row r="16" spans="1:13" x14ac:dyDescent="0.35">
      <c r="A16" s="67" t="s">
        <v>187</v>
      </c>
      <c r="B16" s="64">
        <v>30</v>
      </c>
      <c r="C16" s="47">
        <f t="shared" si="0"/>
        <v>0.12987012987012986</v>
      </c>
    </row>
    <row r="17" spans="1:3" x14ac:dyDescent="0.35">
      <c r="A17" s="67" t="s">
        <v>188</v>
      </c>
      <c r="B17" s="64">
        <v>3</v>
      </c>
      <c r="C17" s="47">
        <f t="shared" si="0"/>
        <v>1.2987012987012988E-2</v>
      </c>
    </row>
    <row r="18" spans="1:3" x14ac:dyDescent="0.35">
      <c r="A18" s="67" t="s">
        <v>189</v>
      </c>
      <c r="B18" s="64">
        <v>4</v>
      </c>
      <c r="C18" s="47">
        <f t="shared" si="0"/>
        <v>1.7316017316017316E-2</v>
      </c>
    </row>
    <row r="19" spans="1:3" x14ac:dyDescent="0.35">
      <c r="A19" s="67" t="s">
        <v>190</v>
      </c>
      <c r="B19" s="64">
        <v>1</v>
      </c>
      <c r="C19" s="47">
        <f t="shared" si="0"/>
        <v>4.329004329004329E-3</v>
      </c>
    </row>
    <row r="20" spans="1:3" x14ac:dyDescent="0.35">
      <c r="A20" s="67" t="s">
        <v>191</v>
      </c>
      <c r="B20" s="64">
        <v>3</v>
      </c>
      <c r="C20" s="47">
        <f t="shared" si="0"/>
        <v>1.2987012987012988E-2</v>
      </c>
    </row>
    <row r="21" spans="1:3" x14ac:dyDescent="0.35">
      <c r="A21" s="67" t="s">
        <v>192</v>
      </c>
      <c r="B21" s="64">
        <v>10</v>
      </c>
      <c r="C21" s="47">
        <f t="shared" si="0"/>
        <v>4.3290043290043288E-2</v>
      </c>
    </row>
    <row r="22" spans="1:3" x14ac:dyDescent="0.35">
      <c r="A22" s="67" t="s">
        <v>193</v>
      </c>
      <c r="B22" s="64">
        <v>5</v>
      </c>
      <c r="C22" s="47">
        <f t="shared" si="0"/>
        <v>2.1645021645021644E-2</v>
      </c>
    </row>
    <row r="23" spans="1:3" x14ac:dyDescent="0.35">
      <c r="A23" s="67" t="s">
        <v>37</v>
      </c>
      <c r="B23" s="64">
        <v>231</v>
      </c>
      <c r="C23" s="47">
        <f t="shared" si="0"/>
        <v>1</v>
      </c>
    </row>
    <row r="27" spans="1:3" x14ac:dyDescent="0.35">
      <c r="A27" s="69" t="s">
        <v>43</v>
      </c>
      <c r="B27" s="69" t="s">
        <v>238</v>
      </c>
      <c r="C27" s="69" t="s">
        <v>10</v>
      </c>
    </row>
    <row r="28" spans="1:3" x14ac:dyDescent="0.35">
      <c r="A28" s="67" t="s">
        <v>194</v>
      </c>
      <c r="B28" s="64">
        <v>1</v>
      </c>
      <c r="C28" s="47">
        <v>4.329004329004329E-3</v>
      </c>
    </row>
    <row r="29" spans="1:3" x14ac:dyDescent="0.35">
      <c r="A29" s="67" t="s">
        <v>45</v>
      </c>
      <c r="B29" s="64">
        <v>25</v>
      </c>
      <c r="C29" s="47">
        <v>0.10822510822510822</v>
      </c>
    </row>
    <row r="30" spans="1:3" x14ac:dyDescent="0.35">
      <c r="A30" s="67" t="s">
        <v>195</v>
      </c>
      <c r="B30" s="64">
        <v>1</v>
      </c>
      <c r="C30" s="47">
        <v>4.329004329004329E-3</v>
      </c>
    </row>
    <row r="31" spans="1:3" x14ac:dyDescent="0.35">
      <c r="A31" s="67" t="s">
        <v>47</v>
      </c>
      <c r="B31" s="64">
        <v>137</v>
      </c>
      <c r="C31" s="47">
        <v>0.59307359307359309</v>
      </c>
    </row>
    <row r="32" spans="1:3" x14ac:dyDescent="0.35">
      <c r="A32" s="67" t="s">
        <v>196</v>
      </c>
      <c r="B32" s="64">
        <v>2</v>
      </c>
      <c r="C32" s="47">
        <v>8.658008658008658E-3</v>
      </c>
    </row>
    <row r="33" spans="1:3" x14ac:dyDescent="0.35">
      <c r="A33" s="67" t="s">
        <v>197</v>
      </c>
      <c r="B33" s="64">
        <v>5</v>
      </c>
      <c r="C33" s="47">
        <v>2.1645021645021644E-2</v>
      </c>
    </row>
    <row r="34" spans="1:3" x14ac:dyDescent="0.35">
      <c r="A34" s="67" t="s">
        <v>49</v>
      </c>
      <c r="B34" s="64">
        <v>15</v>
      </c>
      <c r="C34" s="47">
        <v>6.4935064935064929E-2</v>
      </c>
    </row>
    <row r="35" spans="1:3" x14ac:dyDescent="0.35">
      <c r="A35" s="67" t="s">
        <v>50</v>
      </c>
      <c r="B35" s="64">
        <v>10</v>
      </c>
      <c r="C35" s="47">
        <v>4.3290043290043288E-2</v>
      </c>
    </row>
    <row r="36" spans="1:3" x14ac:dyDescent="0.35">
      <c r="A36" s="67" t="s">
        <v>52</v>
      </c>
      <c r="B36" s="64">
        <v>7</v>
      </c>
      <c r="C36" s="47">
        <v>3.0303030303030304E-2</v>
      </c>
    </row>
    <row r="37" spans="1:3" x14ac:dyDescent="0.35">
      <c r="A37" s="67" t="s">
        <v>53</v>
      </c>
      <c r="B37" s="64">
        <v>3</v>
      </c>
      <c r="C37" s="47">
        <v>1.2987012987012988E-2</v>
      </c>
    </row>
    <row r="38" spans="1:3" x14ac:dyDescent="0.35">
      <c r="A38" s="67" t="s">
        <v>198</v>
      </c>
      <c r="B38" s="64">
        <v>9</v>
      </c>
      <c r="C38" s="47">
        <v>3.896103896103896E-2</v>
      </c>
    </row>
    <row r="39" spans="1:3" x14ac:dyDescent="0.35">
      <c r="A39" s="67" t="s">
        <v>55</v>
      </c>
      <c r="B39" s="64">
        <v>1</v>
      </c>
      <c r="C39" s="47">
        <v>4.329004329004329E-3</v>
      </c>
    </row>
    <row r="40" spans="1:3" x14ac:dyDescent="0.35">
      <c r="A40" s="67" t="s">
        <v>56</v>
      </c>
      <c r="B40" s="64">
        <v>7</v>
      </c>
      <c r="C40" s="47">
        <v>3.0303030303030304E-2</v>
      </c>
    </row>
    <row r="41" spans="1:3" x14ac:dyDescent="0.35">
      <c r="A41" s="67" t="s">
        <v>199</v>
      </c>
      <c r="B41" s="64">
        <v>1</v>
      </c>
      <c r="C41" s="47">
        <v>4.329004329004329E-3</v>
      </c>
    </row>
    <row r="42" spans="1:3" x14ac:dyDescent="0.35">
      <c r="A42" s="67" t="s">
        <v>62</v>
      </c>
      <c r="B42" s="64">
        <v>1</v>
      </c>
      <c r="C42" s="47">
        <v>4.329004329004329E-3</v>
      </c>
    </row>
    <row r="43" spans="1:3" x14ac:dyDescent="0.35">
      <c r="A43" s="67" t="s">
        <v>65</v>
      </c>
      <c r="B43" s="64">
        <v>3</v>
      </c>
      <c r="C43" s="47">
        <v>1.2987012987012988E-2</v>
      </c>
    </row>
    <row r="44" spans="1:3" x14ac:dyDescent="0.35">
      <c r="A44" s="67" t="s">
        <v>71</v>
      </c>
      <c r="B44" s="64">
        <v>2</v>
      </c>
      <c r="C44" s="47">
        <v>8.658008658008658E-3</v>
      </c>
    </row>
    <row r="45" spans="1:3" x14ac:dyDescent="0.35">
      <c r="A45" s="67" t="s">
        <v>200</v>
      </c>
      <c r="B45" s="64">
        <v>1</v>
      </c>
      <c r="C45" s="47">
        <v>4.329004329004329E-3</v>
      </c>
    </row>
    <row r="46" spans="1:3" x14ac:dyDescent="0.35">
      <c r="A46" s="69" t="s">
        <v>37</v>
      </c>
      <c r="B46" s="69">
        <v>231</v>
      </c>
      <c r="C46" s="70">
        <v>1</v>
      </c>
    </row>
    <row r="50" spans="1:7" x14ac:dyDescent="0.35">
      <c r="A50" s="6"/>
      <c r="B50" s="108" t="s">
        <v>201</v>
      </c>
      <c r="C50" s="147"/>
      <c r="D50" s="147"/>
      <c r="E50" s="147"/>
      <c r="F50" s="147"/>
      <c r="G50" s="109"/>
    </row>
    <row r="51" spans="1:7" x14ac:dyDescent="0.35">
      <c r="A51" s="71" t="s">
        <v>43</v>
      </c>
      <c r="B51" s="69" t="s">
        <v>202</v>
      </c>
      <c r="C51" s="69" t="s">
        <v>203</v>
      </c>
      <c r="D51" s="69" t="s">
        <v>37</v>
      </c>
      <c r="E51" s="69" t="s">
        <v>202</v>
      </c>
      <c r="F51" s="69" t="s">
        <v>203</v>
      </c>
      <c r="G51" s="69" t="s">
        <v>37</v>
      </c>
    </row>
    <row r="52" spans="1:7" x14ac:dyDescent="0.35">
      <c r="A52" s="67" t="s">
        <v>194</v>
      </c>
      <c r="B52" s="64">
        <v>1</v>
      </c>
      <c r="C52" s="64"/>
      <c r="D52" s="64">
        <v>1</v>
      </c>
      <c r="E52" s="14">
        <f>B52/$D52</f>
        <v>1</v>
      </c>
      <c r="F52" s="14">
        <f t="shared" ref="F52:G67" si="1">C52/$D52</f>
        <v>0</v>
      </c>
      <c r="G52" s="14">
        <f t="shared" si="1"/>
        <v>1</v>
      </c>
    </row>
    <row r="53" spans="1:7" x14ac:dyDescent="0.35">
      <c r="A53" s="67" t="s">
        <v>45</v>
      </c>
      <c r="B53" s="64">
        <v>1</v>
      </c>
      <c r="C53" s="64">
        <v>24</v>
      </c>
      <c r="D53" s="64">
        <v>25</v>
      </c>
      <c r="E53" s="14">
        <f t="shared" ref="E53:G70" si="2">B53/$D53</f>
        <v>0.04</v>
      </c>
      <c r="F53" s="14">
        <f t="shared" si="1"/>
        <v>0.96</v>
      </c>
      <c r="G53" s="14">
        <f t="shared" si="1"/>
        <v>1</v>
      </c>
    </row>
    <row r="54" spans="1:7" x14ac:dyDescent="0.35">
      <c r="A54" s="67" t="s">
        <v>195</v>
      </c>
      <c r="B54" s="64">
        <v>1</v>
      </c>
      <c r="C54" s="64"/>
      <c r="D54" s="64">
        <v>1</v>
      </c>
      <c r="E54" s="14">
        <f t="shared" si="2"/>
        <v>1</v>
      </c>
      <c r="F54" s="14">
        <f t="shared" si="1"/>
        <v>0</v>
      </c>
      <c r="G54" s="14">
        <f t="shared" si="1"/>
        <v>1</v>
      </c>
    </row>
    <row r="55" spans="1:7" x14ac:dyDescent="0.35">
      <c r="A55" s="67" t="s">
        <v>47</v>
      </c>
      <c r="B55" s="64">
        <v>40</v>
      </c>
      <c r="C55" s="64">
        <v>97</v>
      </c>
      <c r="D55" s="64">
        <v>137</v>
      </c>
      <c r="E55" s="14">
        <f t="shared" si="2"/>
        <v>0.29197080291970801</v>
      </c>
      <c r="F55" s="14">
        <f t="shared" si="1"/>
        <v>0.70802919708029199</v>
      </c>
      <c r="G55" s="14">
        <f t="shared" si="1"/>
        <v>1</v>
      </c>
    </row>
    <row r="56" spans="1:7" x14ac:dyDescent="0.35">
      <c r="A56" s="67" t="s">
        <v>196</v>
      </c>
      <c r="B56" s="64">
        <v>2</v>
      </c>
      <c r="C56" s="64"/>
      <c r="D56" s="64">
        <v>2</v>
      </c>
      <c r="E56" s="14">
        <f t="shared" si="2"/>
        <v>1</v>
      </c>
      <c r="F56" s="14">
        <f t="shared" si="1"/>
        <v>0</v>
      </c>
      <c r="G56" s="14">
        <f t="shared" si="1"/>
        <v>1</v>
      </c>
    </row>
    <row r="57" spans="1:7" x14ac:dyDescent="0.35">
      <c r="A57" s="67" t="s">
        <v>197</v>
      </c>
      <c r="B57" s="64">
        <v>5</v>
      </c>
      <c r="C57" s="64"/>
      <c r="D57" s="64">
        <v>5</v>
      </c>
      <c r="E57" s="14">
        <f t="shared" si="2"/>
        <v>1</v>
      </c>
      <c r="F57" s="14">
        <f t="shared" si="1"/>
        <v>0</v>
      </c>
      <c r="G57" s="14">
        <f t="shared" si="1"/>
        <v>1</v>
      </c>
    </row>
    <row r="58" spans="1:7" x14ac:dyDescent="0.35">
      <c r="A58" s="67" t="s">
        <v>49</v>
      </c>
      <c r="B58" s="64">
        <v>15</v>
      </c>
      <c r="C58" s="64"/>
      <c r="D58" s="64">
        <v>15</v>
      </c>
      <c r="E58" s="14">
        <f t="shared" si="2"/>
        <v>1</v>
      </c>
      <c r="F58" s="14">
        <f t="shared" si="1"/>
        <v>0</v>
      </c>
      <c r="G58" s="14">
        <f t="shared" si="1"/>
        <v>1</v>
      </c>
    </row>
    <row r="59" spans="1:7" x14ac:dyDescent="0.35">
      <c r="A59" s="67" t="s">
        <v>50</v>
      </c>
      <c r="B59" s="64"/>
      <c r="C59" s="64">
        <v>10</v>
      </c>
      <c r="D59" s="64">
        <v>10</v>
      </c>
      <c r="E59" s="14">
        <f t="shared" si="2"/>
        <v>0</v>
      </c>
      <c r="F59" s="14">
        <f t="shared" si="1"/>
        <v>1</v>
      </c>
      <c r="G59" s="14">
        <f t="shared" si="1"/>
        <v>1</v>
      </c>
    </row>
    <row r="60" spans="1:7" x14ac:dyDescent="0.35">
      <c r="A60" s="67" t="s">
        <v>52</v>
      </c>
      <c r="B60" s="64">
        <v>2</v>
      </c>
      <c r="C60" s="64">
        <v>5</v>
      </c>
      <c r="D60" s="64">
        <v>7</v>
      </c>
      <c r="E60" s="14">
        <f t="shared" si="2"/>
        <v>0.2857142857142857</v>
      </c>
      <c r="F60" s="14">
        <f t="shared" si="1"/>
        <v>0.7142857142857143</v>
      </c>
      <c r="G60" s="14">
        <f t="shared" si="1"/>
        <v>1</v>
      </c>
    </row>
    <row r="61" spans="1:7" x14ac:dyDescent="0.35">
      <c r="A61" s="67" t="s">
        <v>53</v>
      </c>
      <c r="B61" s="64">
        <v>1</v>
      </c>
      <c r="C61" s="64">
        <v>2</v>
      </c>
      <c r="D61" s="64">
        <v>3</v>
      </c>
      <c r="E61" s="14">
        <f t="shared" si="2"/>
        <v>0.33333333333333331</v>
      </c>
      <c r="F61" s="14">
        <f t="shared" si="1"/>
        <v>0.66666666666666663</v>
      </c>
      <c r="G61" s="14">
        <f t="shared" si="1"/>
        <v>1</v>
      </c>
    </row>
    <row r="62" spans="1:7" x14ac:dyDescent="0.35">
      <c r="A62" s="67" t="s">
        <v>198</v>
      </c>
      <c r="B62" s="64">
        <v>9</v>
      </c>
      <c r="C62" s="64"/>
      <c r="D62" s="64">
        <v>9</v>
      </c>
      <c r="E62" s="14">
        <f t="shared" si="2"/>
        <v>1</v>
      </c>
      <c r="F62" s="14">
        <f t="shared" si="1"/>
        <v>0</v>
      </c>
      <c r="G62" s="14">
        <f t="shared" si="1"/>
        <v>1</v>
      </c>
    </row>
    <row r="63" spans="1:7" x14ac:dyDescent="0.35">
      <c r="A63" s="67" t="s">
        <v>55</v>
      </c>
      <c r="B63" s="64"/>
      <c r="C63" s="64">
        <v>1</v>
      </c>
      <c r="D63" s="64">
        <v>1</v>
      </c>
      <c r="E63" s="14">
        <f t="shared" si="2"/>
        <v>0</v>
      </c>
      <c r="F63" s="14">
        <f t="shared" si="1"/>
        <v>1</v>
      </c>
      <c r="G63" s="14">
        <f t="shared" si="1"/>
        <v>1</v>
      </c>
    </row>
    <row r="64" spans="1:7" x14ac:dyDescent="0.35">
      <c r="A64" s="67" t="s">
        <v>56</v>
      </c>
      <c r="B64" s="64">
        <v>3</v>
      </c>
      <c r="C64" s="64">
        <v>4</v>
      </c>
      <c r="D64" s="64">
        <v>7</v>
      </c>
      <c r="E64" s="14">
        <f t="shared" si="2"/>
        <v>0.42857142857142855</v>
      </c>
      <c r="F64" s="14">
        <f t="shared" si="1"/>
        <v>0.5714285714285714</v>
      </c>
      <c r="G64" s="14">
        <f t="shared" si="1"/>
        <v>1</v>
      </c>
    </row>
    <row r="65" spans="1:7" x14ac:dyDescent="0.35">
      <c r="A65" s="67" t="s">
        <v>199</v>
      </c>
      <c r="B65" s="64"/>
      <c r="C65" s="64">
        <v>1</v>
      </c>
      <c r="D65" s="64">
        <v>1</v>
      </c>
      <c r="E65" s="14">
        <f t="shared" si="2"/>
        <v>0</v>
      </c>
      <c r="F65" s="14">
        <f t="shared" si="1"/>
        <v>1</v>
      </c>
      <c r="G65" s="14">
        <f t="shared" si="1"/>
        <v>1</v>
      </c>
    </row>
    <row r="66" spans="1:7" x14ac:dyDescent="0.35">
      <c r="A66" s="67" t="s">
        <v>62</v>
      </c>
      <c r="B66" s="64"/>
      <c r="C66" s="64">
        <v>1</v>
      </c>
      <c r="D66" s="64">
        <v>1</v>
      </c>
      <c r="E66" s="14">
        <f t="shared" si="2"/>
        <v>0</v>
      </c>
      <c r="F66" s="14">
        <f t="shared" si="1"/>
        <v>1</v>
      </c>
      <c r="G66" s="14">
        <f t="shared" si="1"/>
        <v>1</v>
      </c>
    </row>
    <row r="67" spans="1:7" x14ac:dyDescent="0.35">
      <c r="A67" s="67" t="s">
        <v>65</v>
      </c>
      <c r="B67" s="64"/>
      <c r="C67" s="64">
        <v>3</v>
      </c>
      <c r="D67" s="64">
        <v>3</v>
      </c>
      <c r="E67" s="14">
        <f t="shared" si="2"/>
        <v>0</v>
      </c>
      <c r="F67" s="14">
        <f t="shared" si="1"/>
        <v>1</v>
      </c>
      <c r="G67" s="14">
        <f t="shared" si="1"/>
        <v>1</v>
      </c>
    </row>
    <row r="68" spans="1:7" x14ac:dyDescent="0.35">
      <c r="A68" s="67" t="s">
        <v>71</v>
      </c>
      <c r="B68" s="64"/>
      <c r="C68" s="64">
        <v>2</v>
      </c>
      <c r="D68" s="64">
        <v>2</v>
      </c>
      <c r="E68" s="14">
        <f t="shared" si="2"/>
        <v>0</v>
      </c>
      <c r="F68" s="14">
        <f t="shared" si="2"/>
        <v>1</v>
      </c>
      <c r="G68" s="14">
        <f t="shared" si="2"/>
        <v>1</v>
      </c>
    </row>
    <row r="69" spans="1:7" x14ac:dyDescent="0.35">
      <c r="A69" s="67" t="s">
        <v>200</v>
      </c>
      <c r="B69" s="64"/>
      <c r="C69" s="64">
        <v>1</v>
      </c>
      <c r="D69" s="64">
        <v>1</v>
      </c>
      <c r="E69" s="14">
        <f t="shared" si="2"/>
        <v>0</v>
      </c>
      <c r="F69" s="14">
        <f t="shared" si="2"/>
        <v>1</v>
      </c>
      <c r="G69" s="14">
        <f t="shared" si="2"/>
        <v>1</v>
      </c>
    </row>
    <row r="70" spans="1:7" x14ac:dyDescent="0.35">
      <c r="A70" s="72" t="s">
        <v>37</v>
      </c>
      <c r="B70" s="69">
        <v>80</v>
      </c>
      <c r="C70" s="69">
        <v>151</v>
      </c>
      <c r="D70" s="69">
        <v>231</v>
      </c>
      <c r="E70" s="70">
        <f t="shared" si="2"/>
        <v>0.34632034632034631</v>
      </c>
      <c r="F70" s="70">
        <f t="shared" si="2"/>
        <v>0.65367965367965364</v>
      </c>
      <c r="G70" s="70">
        <f t="shared" si="2"/>
        <v>1</v>
      </c>
    </row>
    <row r="76" spans="1:7" x14ac:dyDescent="0.35">
      <c r="A76" s="71"/>
      <c r="B76" s="148" t="s">
        <v>204</v>
      </c>
      <c r="C76" s="148"/>
      <c r="D76" s="148"/>
      <c r="E76" s="148" t="s">
        <v>205</v>
      </c>
      <c r="F76" s="148"/>
      <c r="G76" s="69" t="s">
        <v>37</v>
      </c>
    </row>
    <row r="77" spans="1:7" x14ac:dyDescent="0.35">
      <c r="A77" s="71" t="s">
        <v>43</v>
      </c>
      <c r="B77" s="69" t="s">
        <v>206</v>
      </c>
      <c r="C77" s="69" t="s">
        <v>207</v>
      </c>
      <c r="D77" s="69" t="s">
        <v>208</v>
      </c>
      <c r="E77" s="69" t="s">
        <v>207</v>
      </c>
      <c r="F77" s="69" t="s">
        <v>208</v>
      </c>
      <c r="G77" s="69"/>
    </row>
    <row r="78" spans="1:7" x14ac:dyDescent="0.35">
      <c r="A78" s="67" t="s">
        <v>194</v>
      </c>
      <c r="B78" s="64"/>
      <c r="C78" s="64"/>
      <c r="D78" s="64">
        <v>1</v>
      </c>
      <c r="E78" s="64"/>
      <c r="F78" s="64"/>
      <c r="G78" s="64">
        <v>1</v>
      </c>
    </row>
    <row r="79" spans="1:7" x14ac:dyDescent="0.35">
      <c r="A79" s="67" t="s">
        <v>45</v>
      </c>
      <c r="B79" s="64"/>
      <c r="C79" s="64"/>
      <c r="D79" s="64">
        <v>1</v>
      </c>
      <c r="E79" s="64">
        <v>6</v>
      </c>
      <c r="F79" s="64">
        <v>18</v>
      </c>
      <c r="G79" s="64">
        <v>25</v>
      </c>
    </row>
    <row r="80" spans="1:7" x14ac:dyDescent="0.35">
      <c r="A80" s="67" t="s">
        <v>195</v>
      </c>
      <c r="B80" s="64"/>
      <c r="C80" s="64">
        <v>1</v>
      </c>
      <c r="D80" s="64"/>
      <c r="E80" s="64"/>
      <c r="F80" s="64"/>
      <c r="G80" s="64">
        <v>1</v>
      </c>
    </row>
    <row r="81" spans="1:7" x14ac:dyDescent="0.35">
      <c r="A81" s="67" t="s">
        <v>47</v>
      </c>
      <c r="B81" s="64"/>
      <c r="C81" s="64"/>
      <c r="D81" s="64">
        <v>40</v>
      </c>
      <c r="E81" s="64">
        <v>34</v>
      </c>
      <c r="F81" s="64">
        <v>63</v>
      </c>
      <c r="G81" s="64">
        <v>137</v>
      </c>
    </row>
    <row r="82" spans="1:7" x14ac:dyDescent="0.35">
      <c r="A82" s="67" t="s">
        <v>196</v>
      </c>
      <c r="B82" s="64"/>
      <c r="C82" s="64"/>
      <c r="D82" s="64">
        <v>2</v>
      </c>
      <c r="E82" s="64"/>
      <c r="F82" s="64"/>
      <c r="G82" s="64">
        <v>2</v>
      </c>
    </row>
    <row r="83" spans="1:7" x14ac:dyDescent="0.35">
      <c r="A83" s="67" t="s">
        <v>197</v>
      </c>
      <c r="B83" s="64"/>
      <c r="C83" s="64"/>
      <c r="D83" s="64">
        <v>5</v>
      </c>
      <c r="E83" s="64"/>
      <c r="F83" s="64"/>
      <c r="G83" s="64">
        <v>5</v>
      </c>
    </row>
    <row r="84" spans="1:7" x14ac:dyDescent="0.35">
      <c r="A84" s="67" t="s">
        <v>49</v>
      </c>
      <c r="B84" s="64"/>
      <c r="C84" s="64"/>
      <c r="D84" s="64">
        <v>15</v>
      </c>
      <c r="E84" s="64"/>
      <c r="F84" s="64"/>
      <c r="G84" s="64">
        <v>15</v>
      </c>
    </row>
    <row r="85" spans="1:7" x14ac:dyDescent="0.35">
      <c r="A85" s="67" t="s">
        <v>50</v>
      </c>
      <c r="B85" s="64"/>
      <c r="C85" s="64"/>
      <c r="D85" s="64"/>
      <c r="E85" s="64">
        <v>7</v>
      </c>
      <c r="F85" s="64">
        <v>3</v>
      </c>
      <c r="G85" s="64">
        <v>10</v>
      </c>
    </row>
    <row r="86" spans="1:7" x14ac:dyDescent="0.35">
      <c r="A86" s="67" t="s">
        <v>52</v>
      </c>
      <c r="B86" s="64">
        <v>1</v>
      </c>
      <c r="C86" s="64"/>
      <c r="D86" s="64">
        <v>1</v>
      </c>
      <c r="E86" s="64">
        <v>5</v>
      </c>
      <c r="F86" s="64"/>
      <c r="G86" s="64">
        <v>7</v>
      </c>
    </row>
    <row r="87" spans="1:7" x14ac:dyDescent="0.35">
      <c r="A87" s="67" t="s">
        <v>53</v>
      </c>
      <c r="B87" s="64"/>
      <c r="C87" s="64">
        <v>1</v>
      </c>
      <c r="D87" s="64"/>
      <c r="E87" s="64">
        <v>2</v>
      </c>
      <c r="F87" s="64"/>
      <c r="G87" s="64">
        <v>3</v>
      </c>
    </row>
    <row r="88" spans="1:7" x14ac:dyDescent="0.35">
      <c r="A88" s="67" t="s">
        <v>198</v>
      </c>
      <c r="B88" s="64"/>
      <c r="C88" s="64"/>
      <c r="D88" s="64">
        <v>9</v>
      </c>
      <c r="E88" s="64"/>
      <c r="F88" s="64"/>
      <c r="G88" s="64">
        <v>9</v>
      </c>
    </row>
    <row r="89" spans="1:7" x14ac:dyDescent="0.35">
      <c r="A89" s="67" t="s">
        <v>55</v>
      </c>
      <c r="B89" s="64"/>
      <c r="C89" s="64"/>
      <c r="D89" s="64"/>
      <c r="E89" s="64"/>
      <c r="F89" s="64">
        <v>1</v>
      </c>
      <c r="G89" s="64">
        <v>1</v>
      </c>
    </row>
    <row r="90" spans="1:7" x14ac:dyDescent="0.35">
      <c r="A90" s="67" t="s">
        <v>56</v>
      </c>
      <c r="B90" s="64"/>
      <c r="C90" s="64">
        <v>3</v>
      </c>
      <c r="D90" s="64"/>
      <c r="E90" s="64">
        <v>4</v>
      </c>
      <c r="F90" s="64"/>
      <c r="G90" s="64">
        <v>7</v>
      </c>
    </row>
    <row r="91" spans="1:7" x14ac:dyDescent="0.35">
      <c r="A91" s="67" t="s">
        <v>199</v>
      </c>
      <c r="B91" s="64"/>
      <c r="C91" s="64"/>
      <c r="D91" s="64"/>
      <c r="E91" s="64">
        <v>1</v>
      </c>
      <c r="F91" s="64"/>
      <c r="G91" s="64">
        <v>1</v>
      </c>
    </row>
    <row r="92" spans="1:7" x14ac:dyDescent="0.35">
      <c r="A92" s="67" t="s">
        <v>62</v>
      </c>
      <c r="B92" s="64"/>
      <c r="C92" s="64"/>
      <c r="D92" s="64"/>
      <c r="E92" s="64"/>
      <c r="F92" s="64">
        <v>1</v>
      </c>
      <c r="G92" s="64">
        <v>1</v>
      </c>
    </row>
    <row r="93" spans="1:7" x14ac:dyDescent="0.35">
      <c r="A93" s="67" t="s">
        <v>65</v>
      </c>
      <c r="B93" s="64"/>
      <c r="C93" s="64"/>
      <c r="D93" s="64"/>
      <c r="E93" s="64"/>
      <c r="F93" s="64">
        <v>3</v>
      </c>
      <c r="G93" s="64">
        <v>3</v>
      </c>
    </row>
    <row r="94" spans="1:7" x14ac:dyDescent="0.35">
      <c r="A94" s="67" t="s">
        <v>71</v>
      </c>
      <c r="B94" s="64"/>
      <c r="C94" s="64"/>
      <c r="D94" s="64"/>
      <c r="E94" s="64">
        <v>1</v>
      </c>
      <c r="F94" s="64">
        <v>1</v>
      </c>
      <c r="G94" s="64">
        <v>2</v>
      </c>
    </row>
    <row r="95" spans="1:7" x14ac:dyDescent="0.35">
      <c r="A95" s="67" t="s">
        <v>200</v>
      </c>
      <c r="B95" s="64"/>
      <c r="C95" s="64"/>
      <c r="D95" s="64"/>
      <c r="E95" s="64">
        <v>1</v>
      </c>
      <c r="F95" s="64"/>
      <c r="G95" s="64">
        <v>1</v>
      </c>
    </row>
    <row r="96" spans="1:7" x14ac:dyDescent="0.35">
      <c r="A96" s="72" t="s">
        <v>37</v>
      </c>
      <c r="B96" s="69">
        <v>1</v>
      </c>
      <c r="C96" s="69">
        <v>5</v>
      </c>
      <c r="D96" s="69">
        <v>74</v>
      </c>
      <c r="E96" s="69">
        <v>61</v>
      </c>
      <c r="F96" s="69">
        <v>90</v>
      </c>
      <c r="G96" s="69">
        <v>231</v>
      </c>
    </row>
    <row r="102" spans="1:10" x14ac:dyDescent="0.35">
      <c r="A102" s="71"/>
      <c r="B102" s="148" t="s">
        <v>204</v>
      </c>
      <c r="C102" s="148"/>
      <c r="D102" s="148"/>
      <c r="E102" s="148"/>
      <c r="F102" s="148" t="s">
        <v>205</v>
      </c>
      <c r="G102" s="148"/>
      <c r="H102" s="148"/>
      <c r="I102" s="148"/>
      <c r="J102" s="69" t="s">
        <v>37</v>
      </c>
    </row>
    <row r="103" spans="1:10" x14ac:dyDescent="0.35">
      <c r="A103" s="71" t="s">
        <v>43</v>
      </c>
      <c r="B103" s="69" t="s">
        <v>209</v>
      </c>
      <c r="C103" s="69" t="s">
        <v>210</v>
      </c>
      <c r="D103" s="69" t="s">
        <v>211</v>
      </c>
      <c r="E103" s="69" t="s">
        <v>123</v>
      </c>
      <c r="F103" s="69" t="s">
        <v>209</v>
      </c>
      <c r="G103" s="69" t="s">
        <v>210</v>
      </c>
      <c r="H103" s="69" t="s">
        <v>211</v>
      </c>
      <c r="I103" s="69" t="s">
        <v>123</v>
      </c>
      <c r="J103" s="69"/>
    </row>
    <row r="104" spans="1:10" x14ac:dyDescent="0.35">
      <c r="A104" s="67" t="s">
        <v>194</v>
      </c>
      <c r="B104" s="64"/>
      <c r="C104" s="64"/>
      <c r="D104" s="64"/>
      <c r="E104" s="64">
        <v>1</v>
      </c>
      <c r="F104" s="64"/>
      <c r="G104" s="64"/>
      <c r="H104" s="64"/>
      <c r="I104" s="64"/>
      <c r="J104" s="64">
        <v>1</v>
      </c>
    </row>
    <row r="105" spans="1:10" x14ac:dyDescent="0.35">
      <c r="A105" s="67" t="s">
        <v>45</v>
      </c>
      <c r="B105" s="64"/>
      <c r="C105" s="64"/>
      <c r="D105" s="64"/>
      <c r="E105" s="64">
        <v>1</v>
      </c>
      <c r="F105" s="64">
        <v>2</v>
      </c>
      <c r="G105" s="64"/>
      <c r="H105" s="64">
        <v>4</v>
      </c>
      <c r="I105" s="64">
        <v>18</v>
      </c>
      <c r="J105" s="64">
        <v>25</v>
      </c>
    </row>
    <row r="106" spans="1:10" x14ac:dyDescent="0.35">
      <c r="A106" s="67" t="s">
        <v>195</v>
      </c>
      <c r="B106" s="64"/>
      <c r="C106" s="64">
        <v>1</v>
      </c>
      <c r="D106" s="64"/>
      <c r="E106" s="64"/>
      <c r="F106" s="64"/>
      <c r="G106" s="64"/>
      <c r="H106" s="64"/>
      <c r="I106" s="64"/>
      <c r="J106" s="64">
        <v>1</v>
      </c>
    </row>
    <row r="107" spans="1:10" x14ac:dyDescent="0.35">
      <c r="A107" s="67" t="s">
        <v>47</v>
      </c>
      <c r="B107" s="64"/>
      <c r="C107" s="64"/>
      <c r="D107" s="64"/>
      <c r="E107" s="64">
        <v>40</v>
      </c>
      <c r="F107" s="64">
        <v>19</v>
      </c>
      <c r="G107" s="64"/>
      <c r="H107" s="64">
        <v>15</v>
      </c>
      <c r="I107" s="64">
        <v>63</v>
      </c>
      <c r="J107" s="64">
        <v>137</v>
      </c>
    </row>
    <row r="108" spans="1:10" x14ac:dyDescent="0.35">
      <c r="A108" s="67" t="s">
        <v>196</v>
      </c>
      <c r="B108" s="64"/>
      <c r="C108" s="64"/>
      <c r="D108" s="64"/>
      <c r="E108" s="64">
        <v>2</v>
      </c>
      <c r="F108" s="64"/>
      <c r="G108" s="64"/>
      <c r="H108" s="64"/>
      <c r="I108" s="64"/>
      <c r="J108" s="64">
        <v>2</v>
      </c>
    </row>
    <row r="109" spans="1:10" x14ac:dyDescent="0.35">
      <c r="A109" s="67" t="s">
        <v>197</v>
      </c>
      <c r="B109" s="64"/>
      <c r="C109" s="64"/>
      <c r="D109" s="64"/>
      <c r="E109" s="64">
        <v>5</v>
      </c>
      <c r="F109" s="64"/>
      <c r="G109" s="64"/>
      <c r="H109" s="64"/>
      <c r="I109" s="64"/>
      <c r="J109" s="64">
        <v>5</v>
      </c>
    </row>
    <row r="110" spans="1:10" x14ac:dyDescent="0.35">
      <c r="A110" s="67" t="s">
        <v>49</v>
      </c>
      <c r="B110" s="64"/>
      <c r="C110" s="64"/>
      <c r="D110" s="64"/>
      <c r="E110" s="64">
        <v>15</v>
      </c>
      <c r="F110" s="64"/>
      <c r="G110" s="64"/>
      <c r="H110" s="64"/>
      <c r="I110" s="64"/>
      <c r="J110" s="64">
        <v>15</v>
      </c>
    </row>
    <row r="111" spans="1:10" x14ac:dyDescent="0.35">
      <c r="A111" s="67" t="s">
        <v>50</v>
      </c>
      <c r="B111" s="64"/>
      <c r="C111" s="64"/>
      <c r="D111" s="64"/>
      <c r="E111" s="64"/>
      <c r="F111" s="64">
        <v>2</v>
      </c>
      <c r="G111" s="64"/>
      <c r="H111" s="64">
        <v>5</v>
      </c>
      <c r="I111" s="64">
        <v>3</v>
      </c>
      <c r="J111" s="64">
        <v>10</v>
      </c>
    </row>
    <row r="112" spans="1:10" x14ac:dyDescent="0.35">
      <c r="A112" s="67" t="s">
        <v>52</v>
      </c>
      <c r="B112" s="64"/>
      <c r="C112" s="64">
        <v>1</v>
      </c>
      <c r="D112" s="64"/>
      <c r="E112" s="64">
        <v>1</v>
      </c>
      <c r="F112" s="64">
        <v>1</v>
      </c>
      <c r="G112" s="64"/>
      <c r="H112" s="64">
        <v>4</v>
      </c>
      <c r="I112" s="64"/>
      <c r="J112" s="64">
        <v>7</v>
      </c>
    </row>
    <row r="113" spans="1:10" x14ac:dyDescent="0.35">
      <c r="A113" s="67" t="s">
        <v>53</v>
      </c>
      <c r="B113" s="64">
        <v>1</v>
      </c>
      <c r="C113" s="64"/>
      <c r="D113" s="64"/>
      <c r="E113" s="64"/>
      <c r="F113" s="64">
        <v>1</v>
      </c>
      <c r="G113" s="64"/>
      <c r="H113" s="64">
        <v>1</v>
      </c>
      <c r="I113" s="64"/>
      <c r="J113" s="64">
        <v>3</v>
      </c>
    </row>
    <row r="114" spans="1:10" x14ac:dyDescent="0.35">
      <c r="A114" s="67" t="s">
        <v>198</v>
      </c>
      <c r="B114" s="64"/>
      <c r="C114" s="64"/>
      <c r="D114" s="64"/>
      <c r="E114" s="64">
        <v>9</v>
      </c>
      <c r="F114" s="64"/>
      <c r="G114" s="64"/>
      <c r="H114" s="64"/>
      <c r="I114" s="64"/>
      <c r="J114" s="64">
        <v>9</v>
      </c>
    </row>
    <row r="115" spans="1:10" x14ac:dyDescent="0.35">
      <c r="A115" s="67" t="s">
        <v>55</v>
      </c>
      <c r="B115" s="64"/>
      <c r="C115" s="64"/>
      <c r="D115" s="64"/>
      <c r="E115" s="64"/>
      <c r="F115" s="64"/>
      <c r="G115" s="64"/>
      <c r="H115" s="64"/>
      <c r="I115" s="64">
        <v>1</v>
      </c>
      <c r="J115" s="64">
        <v>1</v>
      </c>
    </row>
    <row r="116" spans="1:10" x14ac:dyDescent="0.35">
      <c r="A116" s="67" t="s">
        <v>56</v>
      </c>
      <c r="B116" s="64"/>
      <c r="C116" s="64">
        <v>2</v>
      </c>
      <c r="D116" s="64">
        <v>1</v>
      </c>
      <c r="E116" s="64"/>
      <c r="F116" s="64">
        <v>1</v>
      </c>
      <c r="G116" s="64"/>
      <c r="H116" s="64">
        <v>3</v>
      </c>
      <c r="I116" s="64"/>
      <c r="J116" s="64">
        <v>7</v>
      </c>
    </row>
    <row r="117" spans="1:10" x14ac:dyDescent="0.35">
      <c r="A117" s="67" t="s">
        <v>199</v>
      </c>
      <c r="B117" s="64"/>
      <c r="C117" s="64"/>
      <c r="D117" s="64"/>
      <c r="E117" s="64"/>
      <c r="F117" s="64"/>
      <c r="G117" s="64">
        <v>1</v>
      </c>
      <c r="H117" s="64"/>
      <c r="I117" s="64"/>
      <c r="J117" s="64">
        <v>1</v>
      </c>
    </row>
    <row r="118" spans="1:10" x14ac:dyDescent="0.35">
      <c r="A118" s="67" t="s">
        <v>62</v>
      </c>
      <c r="B118" s="64"/>
      <c r="C118" s="64"/>
      <c r="D118" s="64"/>
      <c r="E118" s="64"/>
      <c r="F118" s="64"/>
      <c r="G118" s="64"/>
      <c r="H118" s="64"/>
      <c r="I118" s="64">
        <v>1</v>
      </c>
      <c r="J118" s="64">
        <v>1</v>
      </c>
    </row>
    <row r="119" spans="1:10" x14ac:dyDescent="0.35">
      <c r="A119" s="67" t="s">
        <v>65</v>
      </c>
      <c r="B119" s="64"/>
      <c r="C119" s="64"/>
      <c r="D119" s="64"/>
      <c r="E119" s="64"/>
      <c r="F119" s="64"/>
      <c r="G119" s="64"/>
      <c r="H119" s="64"/>
      <c r="I119" s="64">
        <v>3</v>
      </c>
      <c r="J119" s="64">
        <v>3</v>
      </c>
    </row>
    <row r="120" spans="1:10" x14ac:dyDescent="0.35">
      <c r="A120" s="67" t="s">
        <v>71</v>
      </c>
      <c r="B120" s="64"/>
      <c r="C120" s="64"/>
      <c r="D120" s="64"/>
      <c r="E120" s="64"/>
      <c r="F120" s="64"/>
      <c r="G120" s="64">
        <v>1</v>
      </c>
      <c r="H120" s="64"/>
      <c r="I120" s="64">
        <v>1</v>
      </c>
      <c r="J120" s="64">
        <v>2</v>
      </c>
    </row>
    <row r="121" spans="1:10" x14ac:dyDescent="0.35">
      <c r="A121" s="67" t="s">
        <v>200</v>
      </c>
      <c r="B121" s="64"/>
      <c r="C121" s="64"/>
      <c r="D121" s="64"/>
      <c r="E121" s="64"/>
      <c r="F121" s="64"/>
      <c r="G121" s="64">
        <v>1</v>
      </c>
      <c r="H121" s="64"/>
      <c r="I121" s="64"/>
      <c r="J121" s="64">
        <v>1</v>
      </c>
    </row>
    <row r="122" spans="1:10" x14ac:dyDescent="0.35">
      <c r="A122" s="72" t="s">
        <v>37</v>
      </c>
      <c r="B122" s="69">
        <v>1</v>
      </c>
      <c r="C122" s="69">
        <v>4</v>
      </c>
      <c r="D122" s="69">
        <v>1</v>
      </c>
      <c r="E122" s="69">
        <v>74</v>
      </c>
      <c r="F122" s="69">
        <v>26</v>
      </c>
      <c r="G122" s="69">
        <v>3</v>
      </c>
      <c r="H122" s="69">
        <v>32</v>
      </c>
      <c r="I122" s="69">
        <v>90</v>
      </c>
      <c r="J122" s="69">
        <v>231</v>
      </c>
    </row>
    <row r="127" spans="1:10" x14ac:dyDescent="0.35">
      <c r="A127" s="6"/>
      <c r="B127" s="97" t="s">
        <v>212</v>
      </c>
      <c r="C127" s="97"/>
      <c r="D127" s="97"/>
      <c r="E127" s="97"/>
      <c r="F127" s="97"/>
      <c r="G127" s="73"/>
    </row>
    <row r="128" spans="1:10" x14ac:dyDescent="0.35">
      <c r="A128" s="71" t="s">
        <v>43</v>
      </c>
      <c r="B128" s="69" t="s">
        <v>213</v>
      </c>
      <c r="C128" s="69" t="s">
        <v>214</v>
      </c>
      <c r="D128" s="69" t="s">
        <v>37</v>
      </c>
      <c r="E128" s="69" t="s">
        <v>213</v>
      </c>
      <c r="F128" s="69" t="s">
        <v>214</v>
      </c>
      <c r="G128" s="3"/>
    </row>
    <row r="129" spans="1:7" x14ac:dyDescent="0.35">
      <c r="A129" s="67" t="s">
        <v>194</v>
      </c>
      <c r="B129" s="64"/>
      <c r="C129" s="64">
        <v>1</v>
      </c>
      <c r="D129" s="64">
        <v>1</v>
      </c>
      <c r="E129" s="14">
        <f>B129/$D129</f>
        <v>0</v>
      </c>
      <c r="F129" s="14">
        <f t="shared" ref="F129:F147" si="3">C129/$D129</f>
        <v>1</v>
      </c>
      <c r="G129" s="3"/>
    </row>
    <row r="130" spans="1:7" x14ac:dyDescent="0.35">
      <c r="A130" s="67" t="s">
        <v>45</v>
      </c>
      <c r="B130" s="64">
        <v>25</v>
      </c>
      <c r="C130" s="64"/>
      <c r="D130" s="64">
        <v>25</v>
      </c>
      <c r="E130" s="14">
        <f t="shared" ref="E130:E147" si="4">B130/$D130</f>
        <v>1</v>
      </c>
      <c r="F130" s="14">
        <f t="shared" si="3"/>
        <v>0</v>
      </c>
      <c r="G130" s="3"/>
    </row>
    <row r="131" spans="1:7" x14ac:dyDescent="0.35">
      <c r="A131" s="67" t="s">
        <v>195</v>
      </c>
      <c r="B131" s="64"/>
      <c r="C131" s="64">
        <v>1</v>
      </c>
      <c r="D131" s="64">
        <v>1</v>
      </c>
      <c r="E131" s="14">
        <f t="shared" si="4"/>
        <v>0</v>
      </c>
      <c r="F131" s="14">
        <f t="shared" si="3"/>
        <v>1</v>
      </c>
      <c r="G131" s="3"/>
    </row>
    <row r="132" spans="1:7" x14ac:dyDescent="0.35">
      <c r="A132" s="67" t="s">
        <v>47</v>
      </c>
      <c r="B132" s="64">
        <v>131</v>
      </c>
      <c r="C132" s="64">
        <v>6</v>
      </c>
      <c r="D132" s="64">
        <v>137</v>
      </c>
      <c r="E132" s="14">
        <f t="shared" si="4"/>
        <v>0.95620437956204385</v>
      </c>
      <c r="F132" s="14">
        <f t="shared" si="3"/>
        <v>4.3795620437956206E-2</v>
      </c>
      <c r="G132" s="3"/>
    </row>
    <row r="133" spans="1:7" x14ac:dyDescent="0.35">
      <c r="A133" s="67" t="s">
        <v>196</v>
      </c>
      <c r="B133" s="64">
        <v>2</v>
      </c>
      <c r="C133" s="64"/>
      <c r="D133" s="64">
        <v>2</v>
      </c>
      <c r="E133" s="14">
        <f t="shared" si="4"/>
        <v>1</v>
      </c>
      <c r="F133" s="14">
        <f t="shared" si="3"/>
        <v>0</v>
      </c>
      <c r="G133" s="3"/>
    </row>
    <row r="134" spans="1:7" x14ac:dyDescent="0.35">
      <c r="A134" s="67" t="s">
        <v>197</v>
      </c>
      <c r="B134" s="64">
        <v>5</v>
      </c>
      <c r="C134" s="64"/>
      <c r="D134" s="64">
        <v>5</v>
      </c>
      <c r="E134" s="14">
        <f t="shared" si="4"/>
        <v>1</v>
      </c>
      <c r="F134" s="14">
        <f t="shared" si="3"/>
        <v>0</v>
      </c>
      <c r="G134" s="3"/>
    </row>
    <row r="135" spans="1:7" x14ac:dyDescent="0.35">
      <c r="A135" s="67" t="s">
        <v>49</v>
      </c>
      <c r="B135" s="64">
        <v>10</v>
      </c>
      <c r="C135" s="64">
        <v>5</v>
      </c>
      <c r="D135" s="64">
        <v>15</v>
      </c>
      <c r="E135" s="14">
        <f t="shared" si="4"/>
        <v>0.66666666666666663</v>
      </c>
      <c r="F135" s="14">
        <f t="shared" si="3"/>
        <v>0.33333333333333331</v>
      </c>
      <c r="G135" s="3"/>
    </row>
    <row r="136" spans="1:7" x14ac:dyDescent="0.35">
      <c r="A136" s="67" t="s">
        <v>50</v>
      </c>
      <c r="B136" s="64">
        <v>10</v>
      </c>
      <c r="C136" s="64"/>
      <c r="D136" s="64">
        <v>10</v>
      </c>
      <c r="E136" s="14">
        <f t="shared" si="4"/>
        <v>1</v>
      </c>
      <c r="F136" s="14">
        <f t="shared" si="3"/>
        <v>0</v>
      </c>
      <c r="G136" s="3"/>
    </row>
    <row r="137" spans="1:7" x14ac:dyDescent="0.35">
      <c r="A137" s="67" t="s">
        <v>52</v>
      </c>
      <c r="B137" s="64">
        <v>7</v>
      </c>
      <c r="C137" s="64"/>
      <c r="D137" s="64">
        <v>7</v>
      </c>
      <c r="E137" s="14">
        <f t="shared" si="4"/>
        <v>1</v>
      </c>
      <c r="F137" s="14">
        <f t="shared" si="3"/>
        <v>0</v>
      </c>
      <c r="G137" s="3"/>
    </row>
    <row r="138" spans="1:7" x14ac:dyDescent="0.35">
      <c r="A138" s="67" t="s">
        <v>53</v>
      </c>
      <c r="B138" s="64">
        <v>3</v>
      </c>
      <c r="C138" s="64"/>
      <c r="D138" s="64">
        <v>3</v>
      </c>
      <c r="E138" s="14">
        <f t="shared" si="4"/>
        <v>1</v>
      </c>
      <c r="F138" s="14">
        <f t="shared" si="3"/>
        <v>0</v>
      </c>
      <c r="G138" s="3"/>
    </row>
    <row r="139" spans="1:7" x14ac:dyDescent="0.35">
      <c r="A139" s="67" t="s">
        <v>198</v>
      </c>
      <c r="B139" s="64">
        <v>9</v>
      </c>
      <c r="C139" s="64"/>
      <c r="D139" s="64">
        <v>9</v>
      </c>
      <c r="E139" s="14">
        <f t="shared" si="4"/>
        <v>1</v>
      </c>
      <c r="F139" s="14">
        <f t="shared" si="3"/>
        <v>0</v>
      </c>
      <c r="G139" s="3"/>
    </row>
    <row r="140" spans="1:7" x14ac:dyDescent="0.35">
      <c r="A140" s="67" t="s">
        <v>55</v>
      </c>
      <c r="B140" s="64">
        <v>1</v>
      </c>
      <c r="C140" s="64"/>
      <c r="D140" s="64">
        <v>1</v>
      </c>
      <c r="E140" s="14">
        <f t="shared" si="4"/>
        <v>1</v>
      </c>
      <c r="F140" s="14">
        <f t="shared" si="3"/>
        <v>0</v>
      </c>
      <c r="G140" s="3"/>
    </row>
    <row r="141" spans="1:7" x14ac:dyDescent="0.35">
      <c r="A141" s="67" t="s">
        <v>56</v>
      </c>
      <c r="B141" s="64">
        <v>7</v>
      </c>
      <c r="C141" s="64"/>
      <c r="D141" s="64">
        <v>7</v>
      </c>
      <c r="E141" s="14">
        <f t="shared" si="4"/>
        <v>1</v>
      </c>
      <c r="F141" s="14">
        <f t="shared" si="3"/>
        <v>0</v>
      </c>
      <c r="G141" s="3"/>
    </row>
    <row r="142" spans="1:7" x14ac:dyDescent="0.35">
      <c r="A142" s="67" t="s">
        <v>199</v>
      </c>
      <c r="B142" s="64">
        <v>1</v>
      </c>
      <c r="C142" s="64"/>
      <c r="D142" s="64">
        <v>1</v>
      </c>
      <c r="E142" s="14">
        <f t="shared" si="4"/>
        <v>1</v>
      </c>
      <c r="F142" s="14">
        <f t="shared" si="3"/>
        <v>0</v>
      </c>
      <c r="G142" s="3"/>
    </row>
    <row r="143" spans="1:7" x14ac:dyDescent="0.35">
      <c r="A143" s="67" t="s">
        <v>62</v>
      </c>
      <c r="B143" s="64">
        <v>1</v>
      </c>
      <c r="C143" s="64"/>
      <c r="D143" s="64">
        <v>1</v>
      </c>
      <c r="E143" s="14">
        <f t="shared" si="4"/>
        <v>1</v>
      </c>
      <c r="F143" s="14">
        <f t="shared" si="3"/>
        <v>0</v>
      </c>
      <c r="G143" s="3"/>
    </row>
    <row r="144" spans="1:7" x14ac:dyDescent="0.35">
      <c r="A144" s="67" t="s">
        <v>65</v>
      </c>
      <c r="B144" s="64">
        <v>3</v>
      </c>
      <c r="C144" s="64"/>
      <c r="D144" s="64">
        <v>3</v>
      </c>
      <c r="E144" s="14">
        <f t="shared" si="4"/>
        <v>1</v>
      </c>
      <c r="F144" s="14">
        <f t="shared" si="3"/>
        <v>0</v>
      </c>
      <c r="G144" s="3"/>
    </row>
    <row r="145" spans="1:7" x14ac:dyDescent="0.35">
      <c r="A145" s="67" t="s">
        <v>71</v>
      </c>
      <c r="B145" s="64">
        <v>2</v>
      </c>
      <c r="C145" s="64"/>
      <c r="D145" s="64">
        <v>2</v>
      </c>
      <c r="E145" s="14">
        <f t="shared" si="4"/>
        <v>1</v>
      </c>
      <c r="F145" s="14">
        <f t="shared" si="3"/>
        <v>0</v>
      </c>
      <c r="G145" s="3"/>
    </row>
    <row r="146" spans="1:7" x14ac:dyDescent="0.35">
      <c r="A146" s="67" t="s">
        <v>200</v>
      </c>
      <c r="B146" s="64"/>
      <c r="C146" s="64">
        <v>1</v>
      </c>
      <c r="D146" s="64">
        <v>1</v>
      </c>
      <c r="E146" s="14">
        <f t="shared" si="4"/>
        <v>0</v>
      </c>
      <c r="F146" s="14">
        <f t="shared" si="3"/>
        <v>1</v>
      </c>
      <c r="G146" s="3"/>
    </row>
    <row r="147" spans="1:7" x14ac:dyDescent="0.35">
      <c r="A147" s="72" t="s">
        <v>37</v>
      </c>
      <c r="B147" s="69">
        <v>217</v>
      </c>
      <c r="C147" s="69">
        <v>14</v>
      </c>
      <c r="D147" s="69">
        <v>231</v>
      </c>
      <c r="E147" s="70">
        <f t="shared" si="4"/>
        <v>0.93939393939393945</v>
      </c>
      <c r="F147" s="70">
        <f t="shared" si="3"/>
        <v>6.0606060606060608E-2</v>
      </c>
      <c r="G147" s="3"/>
    </row>
    <row r="151" spans="1:7" x14ac:dyDescent="0.35">
      <c r="A151" s="6"/>
      <c r="B151" s="97" t="s">
        <v>215</v>
      </c>
      <c r="C151" s="97"/>
      <c r="D151" s="97"/>
      <c r="E151" s="97" t="s">
        <v>215</v>
      </c>
      <c r="F151" s="97"/>
      <c r="G151" s="97"/>
    </row>
    <row r="152" spans="1:7" x14ac:dyDescent="0.35">
      <c r="A152" s="71" t="s">
        <v>43</v>
      </c>
      <c r="B152" s="69" t="s">
        <v>216</v>
      </c>
      <c r="C152" s="69" t="s">
        <v>217</v>
      </c>
      <c r="D152" s="69" t="s">
        <v>37</v>
      </c>
      <c r="E152" s="69" t="s">
        <v>213</v>
      </c>
      <c r="F152" s="69" t="s">
        <v>214</v>
      </c>
      <c r="G152" s="69" t="s">
        <v>37</v>
      </c>
    </row>
    <row r="153" spans="1:7" x14ac:dyDescent="0.35">
      <c r="A153" s="67" t="s">
        <v>194</v>
      </c>
      <c r="B153" s="64"/>
      <c r="C153" s="64">
        <v>1</v>
      </c>
      <c r="D153" s="64">
        <v>1</v>
      </c>
      <c r="E153" s="14">
        <f>B153/$D153</f>
        <v>0</v>
      </c>
      <c r="F153" s="14">
        <f t="shared" ref="F153:G171" si="5">C153/$D153</f>
        <v>1</v>
      </c>
      <c r="G153" s="14">
        <f t="shared" si="5"/>
        <v>1</v>
      </c>
    </row>
    <row r="154" spans="1:7" x14ac:dyDescent="0.35">
      <c r="A154" s="67" t="s">
        <v>45</v>
      </c>
      <c r="B154" s="64">
        <v>13</v>
      </c>
      <c r="C154" s="64">
        <v>12</v>
      </c>
      <c r="D154" s="64">
        <v>25</v>
      </c>
      <c r="E154" s="14">
        <f t="shared" ref="E154:E171" si="6">B154/$D154</f>
        <v>0.52</v>
      </c>
      <c r="F154" s="14">
        <f t="shared" si="5"/>
        <v>0.48</v>
      </c>
      <c r="G154" s="14">
        <f t="shared" si="5"/>
        <v>1</v>
      </c>
    </row>
    <row r="155" spans="1:7" x14ac:dyDescent="0.35">
      <c r="A155" s="67" t="s">
        <v>195</v>
      </c>
      <c r="B155" s="64">
        <v>1</v>
      </c>
      <c r="C155" s="64"/>
      <c r="D155" s="64">
        <v>1</v>
      </c>
      <c r="E155" s="14">
        <f t="shared" si="6"/>
        <v>1</v>
      </c>
      <c r="F155" s="14">
        <f t="shared" si="5"/>
        <v>0</v>
      </c>
      <c r="G155" s="14">
        <f t="shared" si="5"/>
        <v>1</v>
      </c>
    </row>
    <row r="156" spans="1:7" x14ac:dyDescent="0.35">
      <c r="A156" s="67" t="s">
        <v>47</v>
      </c>
      <c r="B156" s="64">
        <v>55</v>
      </c>
      <c r="C156" s="64">
        <v>82</v>
      </c>
      <c r="D156" s="64">
        <v>137</v>
      </c>
      <c r="E156" s="14">
        <f t="shared" si="6"/>
        <v>0.40145985401459855</v>
      </c>
      <c r="F156" s="14">
        <f t="shared" si="5"/>
        <v>0.59854014598540151</v>
      </c>
      <c r="G156" s="14">
        <f t="shared" si="5"/>
        <v>1</v>
      </c>
    </row>
    <row r="157" spans="1:7" x14ac:dyDescent="0.35">
      <c r="A157" s="67" t="s">
        <v>196</v>
      </c>
      <c r="B157" s="64"/>
      <c r="C157" s="64">
        <v>2</v>
      </c>
      <c r="D157" s="64">
        <v>2</v>
      </c>
      <c r="E157" s="14">
        <f t="shared" si="6"/>
        <v>0</v>
      </c>
      <c r="F157" s="14">
        <f t="shared" si="5"/>
        <v>1</v>
      </c>
      <c r="G157" s="14">
        <f t="shared" si="5"/>
        <v>1</v>
      </c>
    </row>
    <row r="158" spans="1:7" x14ac:dyDescent="0.35">
      <c r="A158" s="67" t="s">
        <v>197</v>
      </c>
      <c r="B158" s="64"/>
      <c r="C158" s="64">
        <v>5</v>
      </c>
      <c r="D158" s="64">
        <v>5</v>
      </c>
      <c r="E158" s="14">
        <f t="shared" si="6"/>
        <v>0</v>
      </c>
      <c r="F158" s="14">
        <f t="shared" si="5"/>
        <v>1</v>
      </c>
      <c r="G158" s="14">
        <f t="shared" si="5"/>
        <v>1</v>
      </c>
    </row>
    <row r="159" spans="1:7" x14ac:dyDescent="0.35">
      <c r="A159" s="67" t="s">
        <v>49</v>
      </c>
      <c r="B159" s="64"/>
      <c r="C159" s="64">
        <v>15</v>
      </c>
      <c r="D159" s="64">
        <v>15</v>
      </c>
      <c r="E159" s="14">
        <f t="shared" si="6"/>
        <v>0</v>
      </c>
      <c r="F159" s="14">
        <f t="shared" si="5"/>
        <v>1</v>
      </c>
      <c r="G159" s="14">
        <f t="shared" si="5"/>
        <v>1</v>
      </c>
    </row>
    <row r="160" spans="1:7" x14ac:dyDescent="0.35">
      <c r="A160" s="67" t="s">
        <v>50</v>
      </c>
      <c r="B160" s="64">
        <v>5</v>
      </c>
      <c r="C160" s="64">
        <v>5</v>
      </c>
      <c r="D160" s="64">
        <v>10</v>
      </c>
      <c r="E160" s="14">
        <f t="shared" si="6"/>
        <v>0.5</v>
      </c>
      <c r="F160" s="14">
        <f t="shared" si="5"/>
        <v>0.5</v>
      </c>
      <c r="G160" s="14">
        <f t="shared" si="5"/>
        <v>1</v>
      </c>
    </row>
    <row r="161" spans="1:7" x14ac:dyDescent="0.35">
      <c r="A161" s="67" t="s">
        <v>52</v>
      </c>
      <c r="B161" s="64">
        <v>7</v>
      </c>
      <c r="C161" s="64"/>
      <c r="D161" s="64">
        <v>7</v>
      </c>
      <c r="E161" s="14">
        <f t="shared" si="6"/>
        <v>1</v>
      </c>
      <c r="F161" s="14">
        <f t="shared" si="5"/>
        <v>0</v>
      </c>
      <c r="G161" s="14">
        <f t="shared" si="5"/>
        <v>1</v>
      </c>
    </row>
    <row r="162" spans="1:7" x14ac:dyDescent="0.35">
      <c r="A162" s="67" t="s">
        <v>53</v>
      </c>
      <c r="B162" s="64">
        <v>3</v>
      </c>
      <c r="C162" s="64"/>
      <c r="D162" s="64">
        <v>3</v>
      </c>
      <c r="E162" s="14">
        <f t="shared" si="6"/>
        <v>1</v>
      </c>
      <c r="F162" s="14">
        <f t="shared" si="5"/>
        <v>0</v>
      </c>
      <c r="G162" s="14">
        <f t="shared" si="5"/>
        <v>1</v>
      </c>
    </row>
    <row r="163" spans="1:7" x14ac:dyDescent="0.35">
      <c r="A163" s="67" t="s">
        <v>198</v>
      </c>
      <c r="B163" s="64"/>
      <c r="C163" s="64">
        <v>9</v>
      </c>
      <c r="D163" s="64">
        <v>9</v>
      </c>
      <c r="E163" s="14">
        <f t="shared" si="6"/>
        <v>0</v>
      </c>
      <c r="F163" s="14">
        <f t="shared" si="5"/>
        <v>1</v>
      </c>
      <c r="G163" s="14">
        <f t="shared" si="5"/>
        <v>1</v>
      </c>
    </row>
    <row r="164" spans="1:7" x14ac:dyDescent="0.35">
      <c r="A164" s="67" t="s">
        <v>55</v>
      </c>
      <c r="B164" s="64"/>
      <c r="C164" s="64">
        <v>1</v>
      </c>
      <c r="D164" s="64">
        <v>1</v>
      </c>
      <c r="E164" s="14">
        <f t="shared" si="6"/>
        <v>0</v>
      </c>
      <c r="F164" s="14">
        <f t="shared" si="5"/>
        <v>1</v>
      </c>
      <c r="G164" s="14">
        <f t="shared" si="5"/>
        <v>1</v>
      </c>
    </row>
    <row r="165" spans="1:7" x14ac:dyDescent="0.35">
      <c r="A165" s="67" t="s">
        <v>56</v>
      </c>
      <c r="B165" s="64">
        <v>4</v>
      </c>
      <c r="C165" s="64">
        <v>3</v>
      </c>
      <c r="D165" s="64">
        <v>7</v>
      </c>
      <c r="E165" s="14">
        <f t="shared" si="6"/>
        <v>0.5714285714285714</v>
      </c>
      <c r="F165" s="14">
        <f t="shared" si="5"/>
        <v>0.42857142857142855</v>
      </c>
      <c r="G165" s="14">
        <f t="shared" si="5"/>
        <v>1</v>
      </c>
    </row>
    <row r="166" spans="1:7" x14ac:dyDescent="0.35">
      <c r="A166" s="67" t="s">
        <v>199</v>
      </c>
      <c r="B166" s="64">
        <v>1</v>
      </c>
      <c r="C166" s="64"/>
      <c r="D166" s="64">
        <v>1</v>
      </c>
      <c r="E166" s="14">
        <f t="shared" si="6"/>
        <v>1</v>
      </c>
      <c r="F166" s="14">
        <f t="shared" si="5"/>
        <v>0</v>
      </c>
      <c r="G166" s="14">
        <f t="shared" si="5"/>
        <v>1</v>
      </c>
    </row>
    <row r="167" spans="1:7" x14ac:dyDescent="0.35">
      <c r="A167" s="67" t="s">
        <v>62</v>
      </c>
      <c r="B167" s="64"/>
      <c r="C167" s="64">
        <v>1</v>
      </c>
      <c r="D167" s="64">
        <v>1</v>
      </c>
      <c r="E167" s="14">
        <f t="shared" si="6"/>
        <v>0</v>
      </c>
      <c r="F167" s="14">
        <f t="shared" si="5"/>
        <v>1</v>
      </c>
      <c r="G167" s="14">
        <f t="shared" si="5"/>
        <v>1</v>
      </c>
    </row>
    <row r="168" spans="1:7" x14ac:dyDescent="0.35">
      <c r="A168" s="67" t="s">
        <v>65</v>
      </c>
      <c r="B168" s="64">
        <v>1</v>
      </c>
      <c r="C168" s="64">
        <v>2</v>
      </c>
      <c r="D168" s="64">
        <v>3</v>
      </c>
      <c r="E168" s="14">
        <f t="shared" si="6"/>
        <v>0.33333333333333331</v>
      </c>
      <c r="F168" s="14">
        <f t="shared" si="5"/>
        <v>0.66666666666666663</v>
      </c>
      <c r="G168" s="14">
        <f t="shared" si="5"/>
        <v>1</v>
      </c>
    </row>
    <row r="169" spans="1:7" x14ac:dyDescent="0.35">
      <c r="A169" s="67" t="s">
        <v>71</v>
      </c>
      <c r="B169" s="64">
        <v>2</v>
      </c>
      <c r="C169" s="64"/>
      <c r="D169" s="64">
        <v>2</v>
      </c>
      <c r="E169" s="14">
        <f t="shared" si="6"/>
        <v>1</v>
      </c>
      <c r="F169" s="14">
        <f t="shared" si="5"/>
        <v>0</v>
      </c>
      <c r="G169" s="14">
        <f t="shared" si="5"/>
        <v>1</v>
      </c>
    </row>
    <row r="170" spans="1:7" x14ac:dyDescent="0.35">
      <c r="A170" s="67" t="s">
        <v>200</v>
      </c>
      <c r="B170" s="64"/>
      <c r="C170" s="64">
        <v>1</v>
      </c>
      <c r="D170" s="64">
        <v>1</v>
      </c>
      <c r="E170" s="14">
        <f t="shared" si="6"/>
        <v>0</v>
      </c>
      <c r="F170" s="14">
        <f t="shared" si="5"/>
        <v>1</v>
      </c>
      <c r="G170" s="14">
        <f t="shared" si="5"/>
        <v>1</v>
      </c>
    </row>
    <row r="171" spans="1:7" x14ac:dyDescent="0.35">
      <c r="A171" s="72" t="s">
        <v>37</v>
      </c>
      <c r="B171" s="69">
        <v>92</v>
      </c>
      <c r="C171" s="69">
        <v>139</v>
      </c>
      <c r="D171" s="69">
        <v>231</v>
      </c>
      <c r="E171" s="14">
        <f t="shared" si="6"/>
        <v>0.39826839826839827</v>
      </c>
      <c r="F171" s="14">
        <f t="shared" si="5"/>
        <v>0.60173160173160178</v>
      </c>
      <c r="G171" s="14">
        <f t="shared" si="5"/>
        <v>1</v>
      </c>
    </row>
    <row r="175" spans="1:7" x14ac:dyDescent="0.35">
      <c r="A175" s="6"/>
      <c r="B175" s="97" t="s">
        <v>218</v>
      </c>
      <c r="C175" s="97"/>
      <c r="D175" s="97"/>
      <c r="E175" s="97" t="s">
        <v>218</v>
      </c>
      <c r="F175" s="97"/>
      <c r="G175" s="97"/>
    </row>
    <row r="176" spans="1:7" x14ac:dyDescent="0.35">
      <c r="A176" s="71" t="s">
        <v>43</v>
      </c>
      <c r="B176" s="69" t="s">
        <v>216</v>
      </c>
      <c r="C176" s="69" t="s">
        <v>217</v>
      </c>
      <c r="D176" s="69" t="s">
        <v>37</v>
      </c>
      <c r="E176" s="69" t="s">
        <v>213</v>
      </c>
      <c r="F176" s="69" t="s">
        <v>214</v>
      </c>
      <c r="G176" s="69" t="s">
        <v>37</v>
      </c>
    </row>
    <row r="177" spans="1:7" x14ac:dyDescent="0.35">
      <c r="A177" s="67" t="s">
        <v>194</v>
      </c>
      <c r="B177" s="64"/>
      <c r="C177" s="64">
        <v>1</v>
      </c>
      <c r="D177" s="64">
        <v>1</v>
      </c>
      <c r="E177" s="14">
        <f>B177/$D177</f>
        <v>0</v>
      </c>
      <c r="F177" s="14">
        <f t="shared" ref="F177:G195" si="7">C177/$D177</f>
        <v>1</v>
      </c>
      <c r="G177" s="14">
        <f t="shared" si="7"/>
        <v>1</v>
      </c>
    </row>
    <row r="178" spans="1:7" x14ac:dyDescent="0.35">
      <c r="A178" s="67" t="s">
        <v>45</v>
      </c>
      <c r="B178" s="64">
        <v>17</v>
      </c>
      <c r="C178" s="64">
        <v>8</v>
      </c>
      <c r="D178" s="64">
        <v>25</v>
      </c>
      <c r="E178" s="14">
        <f t="shared" ref="E178:E195" si="8">B178/$D178</f>
        <v>0.68</v>
      </c>
      <c r="F178" s="14">
        <f t="shared" si="7"/>
        <v>0.32</v>
      </c>
      <c r="G178" s="14">
        <f t="shared" si="7"/>
        <v>1</v>
      </c>
    </row>
    <row r="179" spans="1:7" x14ac:dyDescent="0.35">
      <c r="A179" s="67" t="s">
        <v>195</v>
      </c>
      <c r="B179" s="64">
        <v>1</v>
      </c>
      <c r="C179" s="64"/>
      <c r="D179" s="64">
        <v>1</v>
      </c>
      <c r="E179" s="14">
        <f t="shared" si="8"/>
        <v>1</v>
      </c>
      <c r="F179" s="14">
        <f t="shared" si="7"/>
        <v>0</v>
      </c>
      <c r="G179" s="14">
        <f t="shared" si="7"/>
        <v>1</v>
      </c>
    </row>
    <row r="180" spans="1:7" x14ac:dyDescent="0.35">
      <c r="A180" s="67" t="s">
        <v>47</v>
      </c>
      <c r="B180" s="64">
        <v>98</v>
      </c>
      <c r="C180" s="64">
        <v>39</v>
      </c>
      <c r="D180" s="64">
        <v>137</v>
      </c>
      <c r="E180" s="14">
        <f t="shared" si="8"/>
        <v>0.71532846715328469</v>
      </c>
      <c r="F180" s="14">
        <f t="shared" si="7"/>
        <v>0.28467153284671531</v>
      </c>
      <c r="G180" s="14">
        <f t="shared" si="7"/>
        <v>1</v>
      </c>
    </row>
    <row r="181" spans="1:7" x14ac:dyDescent="0.35">
      <c r="A181" s="67" t="s">
        <v>196</v>
      </c>
      <c r="B181" s="64">
        <v>2</v>
      </c>
      <c r="C181" s="64"/>
      <c r="D181" s="64">
        <v>2</v>
      </c>
      <c r="E181" s="14">
        <f t="shared" si="8"/>
        <v>1</v>
      </c>
      <c r="F181" s="14">
        <f t="shared" si="7"/>
        <v>0</v>
      </c>
      <c r="G181" s="14">
        <f t="shared" si="7"/>
        <v>1</v>
      </c>
    </row>
    <row r="182" spans="1:7" x14ac:dyDescent="0.35">
      <c r="A182" s="67" t="s">
        <v>197</v>
      </c>
      <c r="B182" s="64">
        <v>5</v>
      </c>
      <c r="C182" s="64"/>
      <c r="D182" s="64">
        <v>5</v>
      </c>
      <c r="E182" s="14">
        <f t="shared" si="8"/>
        <v>1</v>
      </c>
      <c r="F182" s="14">
        <f t="shared" si="7"/>
        <v>0</v>
      </c>
      <c r="G182" s="14">
        <f t="shared" si="7"/>
        <v>1</v>
      </c>
    </row>
    <row r="183" spans="1:7" x14ac:dyDescent="0.35">
      <c r="A183" s="67" t="s">
        <v>49</v>
      </c>
      <c r="B183" s="64">
        <v>15</v>
      </c>
      <c r="C183" s="64"/>
      <c r="D183" s="64">
        <v>15</v>
      </c>
      <c r="E183" s="14">
        <f t="shared" si="8"/>
        <v>1</v>
      </c>
      <c r="F183" s="14">
        <f t="shared" si="7"/>
        <v>0</v>
      </c>
      <c r="G183" s="14">
        <f t="shared" si="7"/>
        <v>1</v>
      </c>
    </row>
    <row r="184" spans="1:7" x14ac:dyDescent="0.35">
      <c r="A184" s="67" t="s">
        <v>50</v>
      </c>
      <c r="B184" s="64">
        <v>7</v>
      </c>
      <c r="C184" s="64">
        <v>3</v>
      </c>
      <c r="D184" s="64">
        <v>10</v>
      </c>
      <c r="E184" s="14">
        <f t="shared" si="8"/>
        <v>0.7</v>
      </c>
      <c r="F184" s="14">
        <f t="shared" si="7"/>
        <v>0.3</v>
      </c>
      <c r="G184" s="14">
        <f t="shared" si="7"/>
        <v>1</v>
      </c>
    </row>
    <row r="185" spans="1:7" x14ac:dyDescent="0.35">
      <c r="A185" s="67" t="s">
        <v>52</v>
      </c>
      <c r="B185" s="64">
        <v>7</v>
      </c>
      <c r="C185" s="64"/>
      <c r="D185" s="64">
        <v>7</v>
      </c>
      <c r="E185" s="14">
        <f t="shared" si="8"/>
        <v>1</v>
      </c>
      <c r="F185" s="14">
        <f t="shared" si="7"/>
        <v>0</v>
      </c>
      <c r="G185" s="14">
        <f t="shared" si="7"/>
        <v>1</v>
      </c>
    </row>
    <row r="186" spans="1:7" x14ac:dyDescent="0.35">
      <c r="A186" s="67" t="s">
        <v>53</v>
      </c>
      <c r="B186" s="64">
        <v>3</v>
      </c>
      <c r="C186" s="64"/>
      <c r="D186" s="64">
        <v>3</v>
      </c>
      <c r="E186" s="14">
        <f t="shared" si="8"/>
        <v>1</v>
      </c>
      <c r="F186" s="14">
        <f t="shared" si="7"/>
        <v>0</v>
      </c>
      <c r="G186" s="14">
        <f t="shared" si="7"/>
        <v>1</v>
      </c>
    </row>
    <row r="187" spans="1:7" x14ac:dyDescent="0.35">
      <c r="A187" s="67" t="s">
        <v>198</v>
      </c>
      <c r="B187" s="64">
        <v>9</v>
      </c>
      <c r="C187" s="64"/>
      <c r="D187" s="64">
        <v>9</v>
      </c>
      <c r="E187" s="14">
        <f t="shared" si="8"/>
        <v>1</v>
      </c>
      <c r="F187" s="14">
        <f t="shared" si="7"/>
        <v>0</v>
      </c>
      <c r="G187" s="14">
        <f t="shared" si="7"/>
        <v>1</v>
      </c>
    </row>
    <row r="188" spans="1:7" x14ac:dyDescent="0.35">
      <c r="A188" s="67" t="s">
        <v>55</v>
      </c>
      <c r="B188" s="64">
        <v>1</v>
      </c>
      <c r="C188" s="64"/>
      <c r="D188" s="64">
        <v>1</v>
      </c>
      <c r="E188" s="14">
        <f t="shared" si="8"/>
        <v>1</v>
      </c>
      <c r="F188" s="14">
        <f t="shared" si="7"/>
        <v>0</v>
      </c>
      <c r="G188" s="14">
        <f t="shared" si="7"/>
        <v>1</v>
      </c>
    </row>
    <row r="189" spans="1:7" x14ac:dyDescent="0.35">
      <c r="A189" s="67" t="s">
        <v>56</v>
      </c>
      <c r="B189" s="64">
        <v>6</v>
      </c>
      <c r="C189" s="64">
        <v>1</v>
      </c>
      <c r="D189" s="64">
        <v>7</v>
      </c>
      <c r="E189" s="14">
        <f t="shared" si="8"/>
        <v>0.8571428571428571</v>
      </c>
      <c r="F189" s="14">
        <f t="shared" si="7"/>
        <v>0.14285714285714285</v>
      </c>
      <c r="G189" s="14">
        <f t="shared" si="7"/>
        <v>1</v>
      </c>
    </row>
    <row r="190" spans="1:7" x14ac:dyDescent="0.35">
      <c r="A190" s="67" t="s">
        <v>199</v>
      </c>
      <c r="B190" s="64">
        <v>1</v>
      </c>
      <c r="C190" s="64"/>
      <c r="D190" s="64">
        <v>1</v>
      </c>
      <c r="E190" s="14">
        <f t="shared" si="8"/>
        <v>1</v>
      </c>
      <c r="F190" s="14">
        <f t="shared" si="7"/>
        <v>0</v>
      </c>
      <c r="G190" s="14">
        <f t="shared" si="7"/>
        <v>1</v>
      </c>
    </row>
    <row r="191" spans="1:7" x14ac:dyDescent="0.35">
      <c r="A191" s="67" t="s">
        <v>62</v>
      </c>
      <c r="B191" s="64">
        <v>1</v>
      </c>
      <c r="C191" s="64"/>
      <c r="D191" s="64">
        <v>1</v>
      </c>
      <c r="E191" s="14">
        <f t="shared" si="8"/>
        <v>1</v>
      </c>
      <c r="F191" s="14">
        <f t="shared" si="7"/>
        <v>0</v>
      </c>
      <c r="G191" s="14">
        <f t="shared" si="7"/>
        <v>1</v>
      </c>
    </row>
    <row r="192" spans="1:7" x14ac:dyDescent="0.35">
      <c r="A192" s="67" t="s">
        <v>65</v>
      </c>
      <c r="B192" s="64">
        <v>3</v>
      </c>
      <c r="C192" s="64"/>
      <c r="D192" s="64">
        <v>3</v>
      </c>
      <c r="E192" s="14">
        <f t="shared" si="8"/>
        <v>1</v>
      </c>
      <c r="F192" s="14">
        <f t="shared" si="7"/>
        <v>0</v>
      </c>
      <c r="G192" s="14">
        <f t="shared" si="7"/>
        <v>1</v>
      </c>
    </row>
    <row r="193" spans="1:7" x14ac:dyDescent="0.35">
      <c r="A193" s="67" t="s">
        <v>71</v>
      </c>
      <c r="B193" s="64">
        <v>1</v>
      </c>
      <c r="C193" s="64">
        <v>1</v>
      </c>
      <c r="D193" s="64">
        <v>2</v>
      </c>
      <c r="E193" s="14">
        <f t="shared" si="8"/>
        <v>0.5</v>
      </c>
      <c r="F193" s="14">
        <f t="shared" si="7"/>
        <v>0.5</v>
      </c>
      <c r="G193" s="14">
        <f t="shared" si="7"/>
        <v>1</v>
      </c>
    </row>
    <row r="194" spans="1:7" x14ac:dyDescent="0.35">
      <c r="A194" s="67" t="s">
        <v>200</v>
      </c>
      <c r="B194" s="64">
        <v>1</v>
      </c>
      <c r="C194" s="64"/>
      <c r="D194" s="64">
        <v>1</v>
      </c>
      <c r="E194" s="14">
        <f t="shared" si="8"/>
        <v>1</v>
      </c>
      <c r="F194" s="14">
        <f t="shared" si="7"/>
        <v>0</v>
      </c>
      <c r="G194" s="14">
        <f t="shared" si="7"/>
        <v>1</v>
      </c>
    </row>
    <row r="195" spans="1:7" x14ac:dyDescent="0.35">
      <c r="A195" s="72" t="s">
        <v>37</v>
      </c>
      <c r="B195" s="69">
        <v>178</v>
      </c>
      <c r="C195" s="69">
        <v>53</v>
      </c>
      <c r="D195" s="69">
        <v>231</v>
      </c>
      <c r="E195" s="14">
        <f t="shared" si="8"/>
        <v>0.77056277056277056</v>
      </c>
      <c r="F195" s="14">
        <f t="shared" si="7"/>
        <v>0.22943722943722944</v>
      </c>
      <c r="G195" s="14">
        <f t="shared" si="7"/>
        <v>1</v>
      </c>
    </row>
    <row r="199" spans="1:7" x14ac:dyDescent="0.35">
      <c r="A199" s="6"/>
      <c r="B199" s="97" t="s">
        <v>219</v>
      </c>
      <c r="C199" s="97"/>
      <c r="D199" s="97"/>
      <c r="E199" s="97" t="s">
        <v>219</v>
      </c>
      <c r="F199" s="97"/>
      <c r="G199" s="97"/>
    </row>
    <row r="200" spans="1:7" x14ac:dyDescent="0.35">
      <c r="A200" s="71" t="s">
        <v>43</v>
      </c>
      <c r="B200" s="69" t="s">
        <v>216</v>
      </c>
      <c r="C200" s="69" t="s">
        <v>217</v>
      </c>
      <c r="D200" s="69" t="s">
        <v>37</v>
      </c>
      <c r="E200" s="69" t="s">
        <v>213</v>
      </c>
      <c r="F200" s="69" t="s">
        <v>214</v>
      </c>
      <c r="G200" s="69" t="s">
        <v>37</v>
      </c>
    </row>
    <row r="201" spans="1:7" x14ac:dyDescent="0.35">
      <c r="A201" s="67" t="s">
        <v>194</v>
      </c>
      <c r="B201" s="64">
        <v>1</v>
      </c>
      <c r="C201" s="64"/>
      <c r="D201" s="64">
        <v>1</v>
      </c>
      <c r="E201" s="14">
        <f>B201/$D201</f>
        <v>1</v>
      </c>
      <c r="F201" s="14">
        <f t="shared" ref="F201:G219" si="9">C201/$D201</f>
        <v>0</v>
      </c>
      <c r="G201" s="14">
        <f t="shared" si="9"/>
        <v>1</v>
      </c>
    </row>
    <row r="202" spans="1:7" x14ac:dyDescent="0.35">
      <c r="A202" s="67" t="s">
        <v>45</v>
      </c>
      <c r="B202" s="64">
        <v>25</v>
      </c>
      <c r="C202" s="64"/>
      <c r="D202" s="64">
        <v>25</v>
      </c>
      <c r="E202" s="14">
        <f t="shared" ref="E202:E219" si="10">B202/$D202</f>
        <v>1</v>
      </c>
      <c r="F202" s="14">
        <f t="shared" si="9"/>
        <v>0</v>
      </c>
      <c r="G202" s="14">
        <f t="shared" si="9"/>
        <v>1</v>
      </c>
    </row>
    <row r="203" spans="1:7" x14ac:dyDescent="0.35">
      <c r="A203" s="67" t="s">
        <v>195</v>
      </c>
      <c r="B203" s="64">
        <v>1</v>
      </c>
      <c r="C203" s="64"/>
      <c r="D203" s="64">
        <v>1</v>
      </c>
      <c r="E203" s="14">
        <f t="shared" si="10"/>
        <v>1</v>
      </c>
      <c r="F203" s="14">
        <f t="shared" si="9"/>
        <v>0</v>
      </c>
      <c r="G203" s="14">
        <f t="shared" si="9"/>
        <v>1</v>
      </c>
    </row>
    <row r="204" spans="1:7" x14ac:dyDescent="0.35">
      <c r="A204" s="67" t="s">
        <v>47</v>
      </c>
      <c r="B204" s="64">
        <v>131</v>
      </c>
      <c r="C204" s="64">
        <v>6</v>
      </c>
      <c r="D204" s="64">
        <v>137</v>
      </c>
      <c r="E204" s="14">
        <f t="shared" si="10"/>
        <v>0.95620437956204385</v>
      </c>
      <c r="F204" s="14">
        <f t="shared" si="9"/>
        <v>4.3795620437956206E-2</v>
      </c>
      <c r="G204" s="14">
        <f t="shared" si="9"/>
        <v>1</v>
      </c>
    </row>
    <row r="205" spans="1:7" x14ac:dyDescent="0.35">
      <c r="A205" s="67" t="s">
        <v>196</v>
      </c>
      <c r="B205" s="64">
        <v>2</v>
      </c>
      <c r="C205" s="64"/>
      <c r="D205" s="64">
        <v>2</v>
      </c>
      <c r="E205" s="14">
        <f t="shared" si="10"/>
        <v>1</v>
      </c>
      <c r="F205" s="14">
        <f t="shared" si="9"/>
        <v>0</v>
      </c>
      <c r="G205" s="14">
        <f t="shared" si="9"/>
        <v>1</v>
      </c>
    </row>
    <row r="206" spans="1:7" x14ac:dyDescent="0.35">
      <c r="A206" s="67" t="s">
        <v>197</v>
      </c>
      <c r="B206" s="64">
        <v>5</v>
      </c>
      <c r="C206" s="64"/>
      <c r="D206" s="64">
        <v>5</v>
      </c>
      <c r="E206" s="14">
        <f t="shared" si="10"/>
        <v>1</v>
      </c>
      <c r="F206" s="14">
        <f t="shared" si="9"/>
        <v>0</v>
      </c>
      <c r="G206" s="14">
        <f t="shared" si="9"/>
        <v>1</v>
      </c>
    </row>
    <row r="207" spans="1:7" x14ac:dyDescent="0.35">
      <c r="A207" s="67" t="s">
        <v>49</v>
      </c>
      <c r="B207" s="64">
        <v>14</v>
      </c>
      <c r="C207" s="64">
        <v>1</v>
      </c>
      <c r="D207" s="64">
        <v>15</v>
      </c>
      <c r="E207" s="14">
        <f t="shared" si="10"/>
        <v>0.93333333333333335</v>
      </c>
      <c r="F207" s="14">
        <f t="shared" si="9"/>
        <v>6.6666666666666666E-2</v>
      </c>
      <c r="G207" s="14">
        <f t="shared" si="9"/>
        <v>1</v>
      </c>
    </row>
    <row r="208" spans="1:7" x14ac:dyDescent="0.35">
      <c r="A208" s="67" t="s">
        <v>50</v>
      </c>
      <c r="B208" s="64">
        <v>10</v>
      </c>
      <c r="C208" s="64"/>
      <c r="D208" s="64">
        <v>10</v>
      </c>
      <c r="E208" s="14">
        <f t="shared" si="10"/>
        <v>1</v>
      </c>
      <c r="F208" s="14">
        <f t="shared" si="9"/>
        <v>0</v>
      </c>
      <c r="G208" s="14">
        <f t="shared" si="9"/>
        <v>1</v>
      </c>
    </row>
    <row r="209" spans="1:7" x14ac:dyDescent="0.35">
      <c r="A209" s="67" t="s">
        <v>52</v>
      </c>
      <c r="B209" s="64">
        <v>7</v>
      </c>
      <c r="C209" s="64"/>
      <c r="D209" s="64">
        <v>7</v>
      </c>
      <c r="E209" s="14">
        <f t="shared" si="10"/>
        <v>1</v>
      </c>
      <c r="F209" s="14">
        <f t="shared" si="9"/>
        <v>0</v>
      </c>
      <c r="G209" s="14">
        <f t="shared" si="9"/>
        <v>1</v>
      </c>
    </row>
    <row r="210" spans="1:7" x14ac:dyDescent="0.35">
      <c r="A210" s="67" t="s">
        <v>53</v>
      </c>
      <c r="B210" s="64">
        <v>3</v>
      </c>
      <c r="C210" s="64"/>
      <c r="D210" s="64">
        <v>3</v>
      </c>
      <c r="E210" s="14">
        <f t="shared" si="10"/>
        <v>1</v>
      </c>
      <c r="F210" s="14">
        <f t="shared" si="9"/>
        <v>0</v>
      </c>
      <c r="G210" s="14">
        <f t="shared" si="9"/>
        <v>1</v>
      </c>
    </row>
    <row r="211" spans="1:7" x14ac:dyDescent="0.35">
      <c r="A211" s="67" t="s">
        <v>198</v>
      </c>
      <c r="B211" s="64">
        <v>9</v>
      </c>
      <c r="C211" s="64"/>
      <c r="D211" s="64">
        <v>9</v>
      </c>
      <c r="E211" s="14">
        <f t="shared" si="10"/>
        <v>1</v>
      </c>
      <c r="F211" s="14">
        <f t="shared" si="9"/>
        <v>0</v>
      </c>
      <c r="G211" s="14">
        <f t="shared" si="9"/>
        <v>1</v>
      </c>
    </row>
    <row r="212" spans="1:7" x14ac:dyDescent="0.35">
      <c r="A212" s="67" t="s">
        <v>55</v>
      </c>
      <c r="B212" s="64">
        <v>1</v>
      </c>
      <c r="C212" s="64"/>
      <c r="D212" s="64">
        <v>1</v>
      </c>
      <c r="E212" s="14">
        <f t="shared" si="10"/>
        <v>1</v>
      </c>
      <c r="F212" s="14">
        <f t="shared" si="9"/>
        <v>0</v>
      </c>
      <c r="G212" s="14">
        <f t="shared" si="9"/>
        <v>1</v>
      </c>
    </row>
    <row r="213" spans="1:7" x14ac:dyDescent="0.35">
      <c r="A213" s="67" t="s">
        <v>56</v>
      </c>
      <c r="B213" s="64">
        <v>7</v>
      </c>
      <c r="C213" s="64"/>
      <c r="D213" s="64">
        <v>7</v>
      </c>
      <c r="E213" s="14">
        <f t="shared" si="10"/>
        <v>1</v>
      </c>
      <c r="F213" s="14">
        <f t="shared" si="9"/>
        <v>0</v>
      </c>
      <c r="G213" s="14">
        <f t="shared" si="9"/>
        <v>1</v>
      </c>
    </row>
    <row r="214" spans="1:7" x14ac:dyDescent="0.35">
      <c r="A214" s="67" t="s">
        <v>199</v>
      </c>
      <c r="B214" s="64">
        <v>1</v>
      </c>
      <c r="C214" s="64"/>
      <c r="D214" s="64">
        <v>1</v>
      </c>
      <c r="E214" s="14">
        <f t="shared" si="10"/>
        <v>1</v>
      </c>
      <c r="F214" s="14">
        <f t="shared" si="9"/>
        <v>0</v>
      </c>
      <c r="G214" s="14">
        <f t="shared" si="9"/>
        <v>1</v>
      </c>
    </row>
    <row r="215" spans="1:7" x14ac:dyDescent="0.35">
      <c r="A215" s="67" t="s">
        <v>62</v>
      </c>
      <c r="B215" s="64">
        <v>1</v>
      </c>
      <c r="C215" s="64"/>
      <c r="D215" s="64">
        <v>1</v>
      </c>
      <c r="E215" s="14">
        <f t="shared" si="10"/>
        <v>1</v>
      </c>
      <c r="F215" s="14">
        <f t="shared" si="9"/>
        <v>0</v>
      </c>
      <c r="G215" s="14">
        <f t="shared" si="9"/>
        <v>1</v>
      </c>
    </row>
    <row r="216" spans="1:7" x14ac:dyDescent="0.35">
      <c r="A216" s="67" t="s">
        <v>65</v>
      </c>
      <c r="B216" s="64">
        <v>3</v>
      </c>
      <c r="C216" s="64"/>
      <c r="D216" s="64">
        <v>3</v>
      </c>
      <c r="E216" s="14">
        <f t="shared" si="10"/>
        <v>1</v>
      </c>
      <c r="F216" s="14">
        <f t="shared" si="9"/>
        <v>0</v>
      </c>
      <c r="G216" s="14">
        <f t="shared" si="9"/>
        <v>1</v>
      </c>
    </row>
    <row r="217" spans="1:7" x14ac:dyDescent="0.35">
      <c r="A217" s="67" t="s">
        <v>71</v>
      </c>
      <c r="B217" s="64">
        <v>2</v>
      </c>
      <c r="C217" s="64"/>
      <c r="D217" s="64">
        <v>2</v>
      </c>
      <c r="E217" s="14">
        <f t="shared" si="10"/>
        <v>1</v>
      </c>
      <c r="F217" s="14">
        <f t="shared" si="9"/>
        <v>0</v>
      </c>
      <c r="G217" s="14">
        <f t="shared" si="9"/>
        <v>1</v>
      </c>
    </row>
    <row r="218" spans="1:7" x14ac:dyDescent="0.35">
      <c r="A218" s="67" t="s">
        <v>200</v>
      </c>
      <c r="B218" s="64">
        <v>1</v>
      </c>
      <c r="C218" s="64"/>
      <c r="D218" s="64">
        <v>1</v>
      </c>
      <c r="E218" s="14">
        <f t="shared" si="10"/>
        <v>1</v>
      </c>
      <c r="F218" s="14">
        <f t="shared" si="9"/>
        <v>0</v>
      </c>
      <c r="G218" s="14">
        <f t="shared" si="9"/>
        <v>1</v>
      </c>
    </row>
    <row r="219" spans="1:7" x14ac:dyDescent="0.35">
      <c r="A219" s="72" t="s">
        <v>37</v>
      </c>
      <c r="B219" s="69">
        <v>224</v>
      </c>
      <c r="C219" s="69">
        <v>7</v>
      </c>
      <c r="D219" s="69">
        <v>231</v>
      </c>
      <c r="E219" s="14">
        <f t="shared" si="10"/>
        <v>0.96969696969696972</v>
      </c>
      <c r="F219" s="14">
        <f t="shared" si="9"/>
        <v>3.0303030303030304E-2</v>
      </c>
      <c r="G219" s="14">
        <f t="shared" si="9"/>
        <v>1</v>
      </c>
    </row>
    <row r="223" spans="1:7" x14ac:dyDescent="0.35">
      <c r="A223" s="6"/>
      <c r="B223" s="97" t="s">
        <v>220</v>
      </c>
      <c r="C223" s="97"/>
      <c r="D223" s="97"/>
      <c r="E223" s="97" t="s">
        <v>220</v>
      </c>
      <c r="F223" s="97"/>
      <c r="G223" s="97"/>
    </row>
    <row r="224" spans="1:7" x14ac:dyDescent="0.35">
      <c r="A224" s="71" t="s">
        <v>43</v>
      </c>
      <c r="B224" s="69" t="s">
        <v>216</v>
      </c>
      <c r="C224" s="69" t="s">
        <v>217</v>
      </c>
      <c r="D224" s="69" t="s">
        <v>37</v>
      </c>
      <c r="E224" s="69" t="s">
        <v>213</v>
      </c>
      <c r="F224" s="69" t="s">
        <v>214</v>
      </c>
      <c r="G224" s="69" t="s">
        <v>37</v>
      </c>
    </row>
    <row r="225" spans="1:7" x14ac:dyDescent="0.35">
      <c r="A225" s="67" t="s">
        <v>194</v>
      </c>
      <c r="B225" s="64">
        <v>1</v>
      </c>
      <c r="C225" s="64"/>
      <c r="D225" s="64">
        <v>1</v>
      </c>
      <c r="E225" s="14">
        <f t="shared" ref="E225:G243" si="11">B225/$D225</f>
        <v>1</v>
      </c>
      <c r="F225" s="14">
        <f t="shared" si="11"/>
        <v>0</v>
      </c>
      <c r="G225" s="14">
        <f t="shared" si="11"/>
        <v>1</v>
      </c>
    </row>
    <row r="226" spans="1:7" x14ac:dyDescent="0.35">
      <c r="A226" s="67" t="s">
        <v>45</v>
      </c>
      <c r="B226" s="64">
        <v>25</v>
      </c>
      <c r="C226" s="64"/>
      <c r="D226" s="64">
        <v>25</v>
      </c>
      <c r="E226" s="14">
        <f t="shared" si="11"/>
        <v>1</v>
      </c>
      <c r="F226" s="14">
        <f t="shared" si="11"/>
        <v>0</v>
      </c>
      <c r="G226" s="14">
        <f t="shared" si="11"/>
        <v>1</v>
      </c>
    </row>
    <row r="227" spans="1:7" x14ac:dyDescent="0.35">
      <c r="A227" s="67" t="s">
        <v>195</v>
      </c>
      <c r="B227" s="64">
        <v>1</v>
      </c>
      <c r="C227" s="64"/>
      <c r="D227" s="64">
        <v>1</v>
      </c>
      <c r="E227" s="14">
        <f t="shared" si="11"/>
        <v>1</v>
      </c>
      <c r="F227" s="14">
        <f t="shared" si="11"/>
        <v>0</v>
      </c>
      <c r="G227" s="14">
        <f t="shared" si="11"/>
        <v>1</v>
      </c>
    </row>
    <row r="228" spans="1:7" x14ac:dyDescent="0.35">
      <c r="A228" s="67" t="s">
        <v>47</v>
      </c>
      <c r="B228" s="64">
        <v>99</v>
      </c>
      <c r="C228" s="64">
        <v>38</v>
      </c>
      <c r="D228" s="64">
        <v>137</v>
      </c>
      <c r="E228" s="14">
        <f t="shared" si="11"/>
        <v>0.72262773722627738</v>
      </c>
      <c r="F228" s="14">
        <f t="shared" si="11"/>
        <v>0.27737226277372262</v>
      </c>
      <c r="G228" s="14">
        <f t="shared" si="11"/>
        <v>1</v>
      </c>
    </row>
    <row r="229" spans="1:7" x14ac:dyDescent="0.35">
      <c r="A229" s="67" t="s">
        <v>196</v>
      </c>
      <c r="B229" s="64">
        <v>2</v>
      </c>
      <c r="C229" s="64"/>
      <c r="D229" s="64">
        <v>2</v>
      </c>
      <c r="E229" s="14">
        <f t="shared" si="11"/>
        <v>1</v>
      </c>
      <c r="F229" s="14">
        <f t="shared" si="11"/>
        <v>0</v>
      </c>
      <c r="G229" s="14">
        <f t="shared" si="11"/>
        <v>1</v>
      </c>
    </row>
    <row r="230" spans="1:7" x14ac:dyDescent="0.35">
      <c r="A230" s="67" t="s">
        <v>197</v>
      </c>
      <c r="B230" s="64">
        <v>2</v>
      </c>
      <c r="C230" s="64">
        <v>3</v>
      </c>
      <c r="D230" s="64">
        <v>5</v>
      </c>
      <c r="E230" s="14">
        <f t="shared" si="11"/>
        <v>0.4</v>
      </c>
      <c r="F230" s="14">
        <f t="shared" si="11"/>
        <v>0.6</v>
      </c>
      <c r="G230" s="14">
        <f t="shared" si="11"/>
        <v>1</v>
      </c>
    </row>
    <row r="231" spans="1:7" x14ac:dyDescent="0.35">
      <c r="A231" s="67" t="s">
        <v>49</v>
      </c>
      <c r="B231" s="64"/>
      <c r="C231" s="64">
        <v>15</v>
      </c>
      <c r="D231" s="64">
        <v>15</v>
      </c>
      <c r="E231" s="14">
        <f t="shared" si="11"/>
        <v>0</v>
      </c>
      <c r="F231" s="14">
        <f t="shared" si="11"/>
        <v>1</v>
      </c>
      <c r="G231" s="14">
        <f t="shared" si="11"/>
        <v>1</v>
      </c>
    </row>
    <row r="232" spans="1:7" x14ac:dyDescent="0.35">
      <c r="A232" s="67" t="s">
        <v>50</v>
      </c>
      <c r="B232" s="64">
        <v>10</v>
      </c>
      <c r="C232" s="64"/>
      <c r="D232" s="64">
        <v>10</v>
      </c>
      <c r="E232" s="14">
        <f t="shared" si="11"/>
        <v>1</v>
      </c>
      <c r="F232" s="14">
        <f t="shared" si="11"/>
        <v>0</v>
      </c>
      <c r="G232" s="14">
        <f t="shared" si="11"/>
        <v>1</v>
      </c>
    </row>
    <row r="233" spans="1:7" x14ac:dyDescent="0.35">
      <c r="A233" s="67" t="s">
        <v>52</v>
      </c>
      <c r="B233" s="64">
        <v>6</v>
      </c>
      <c r="C233" s="64">
        <v>1</v>
      </c>
      <c r="D233" s="64">
        <v>7</v>
      </c>
      <c r="E233" s="14">
        <f t="shared" si="11"/>
        <v>0.8571428571428571</v>
      </c>
      <c r="F233" s="14">
        <f t="shared" si="11"/>
        <v>0.14285714285714285</v>
      </c>
      <c r="G233" s="14">
        <f t="shared" si="11"/>
        <v>1</v>
      </c>
    </row>
    <row r="234" spans="1:7" x14ac:dyDescent="0.35">
      <c r="A234" s="67" t="s">
        <v>53</v>
      </c>
      <c r="B234" s="64">
        <v>3</v>
      </c>
      <c r="C234" s="64"/>
      <c r="D234" s="64">
        <v>3</v>
      </c>
      <c r="E234" s="14">
        <f t="shared" si="11"/>
        <v>1</v>
      </c>
      <c r="F234" s="14">
        <f t="shared" si="11"/>
        <v>0</v>
      </c>
      <c r="G234" s="14">
        <f t="shared" si="11"/>
        <v>1</v>
      </c>
    </row>
    <row r="235" spans="1:7" x14ac:dyDescent="0.35">
      <c r="A235" s="67" t="s">
        <v>198</v>
      </c>
      <c r="B235" s="64">
        <v>4</v>
      </c>
      <c r="C235" s="64">
        <v>5</v>
      </c>
      <c r="D235" s="64">
        <v>9</v>
      </c>
      <c r="E235" s="14">
        <f t="shared" si="11"/>
        <v>0.44444444444444442</v>
      </c>
      <c r="F235" s="14">
        <f t="shared" si="11"/>
        <v>0.55555555555555558</v>
      </c>
      <c r="G235" s="14">
        <f t="shared" si="11"/>
        <v>1</v>
      </c>
    </row>
    <row r="236" spans="1:7" x14ac:dyDescent="0.35">
      <c r="A236" s="67" t="s">
        <v>55</v>
      </c>
      <c r="B236" s="64">
        <v>1</v>
      </c>
      <c r="C236" s="64"/>
      <c r="D236" s="64">
        <v>1</v>
      </c>
      <c r="E236" s="14">
        <f t="shared" si="11"/>
        <v>1</v>
      </c>
      <c r="F236" s="14">
        <f t="shared" si="11"/>
        <v>0</v>
      </c>
      <c r="G236" s="14">
        <f t="shared" si="11"/>
        <v>1</v>
      </c>
    </row>
    <row r="237" spans="1:7" x14ac:dyDescent="0.35">
      <c r="A237" s="67" t="s">
        <v>56</v>
      </c>
      <c r="B237" s="64">
        <v>7</v>
      </c>
      <c r="C237" s="64"/>
      <c r="D237" s="64">
        <v>7</v>
      </c>
      <c r="E237" s="14">
        <f t="shared" si="11"/>
        <v>1</v>
      </c>
      <c r="F237" s="14">
        <f t="shared" si="11"/>
        <v>0</v>
      </c>
      <c r="G237" s="14">
        <f t="shared" si="11"/>
        <v>1</v>
      </c>
    </row>
    <row r="238" spans="1:7" x14ac:dyDescent="0.35">
      <c r="A238" s="67" t="s">
        <v>199</v>
      </c>
      <c r="B238" s="64">
        <v>1</v>
      </c>
      <c r="C238" s="64"/>
      <c r="D238" s="64">
        <v>1</v>
      </c>
      <c r="E238" s="14">
        <f t="shared" si="11"/>
        <v>1</v>
      </c>
      <c r="F238" s="14">
        <f t="shared" si="11"/>
        <v>0</v>
      </c>
      <c r="G238" s="14">
        <f t="shared" si="11"/>
        <v>1</v>
      </c>
    </row>
    <row r="239" spans="1:7" x14ac:dyDescent="0.35">
      <c r="A239" s="67" t="s">
        <v>62</v>
      </c>
      <c r="B239" s="64">
        <v>1</v>
      </c>
      <c r="C239" s="64"/>
      <c r="D239" s="64">
        <v>1</v>
      </c>
      <c r="E239" s="14">
        <f t="shared" si="11"/>
        <v>1</v>
      </c>
      <c r="F239" s="14">
        <f t="shared" si="11"/>
        <v>0</v>
      </c>
      <c r="G239" s="14">
        <f t="shared" si="11"/>
        <v>1</v>
      </c>
    </row>
    <row r="240" spans="1:7" x14ac:dyDescent="0.35">
      <c r="A240" s="67" t="s">
        <v>65</v>
      </c>
      <c r="B240" s="64">
        <v>3</v>
      </c>
      <c r="C240" s="64"/>
      <c r="D240" s="64">
        <v>3</v>
      </c>
      <c r="E240" s="14">
        <f t="shared" si="11"/>
        <v>1</v>
      </c>
      <c r="F240" s="14">
        <f t="shared" si="11"/>
        <v>0</v>
      </c>
      <c r="G240" s="14">
        <f t="shared" si="11"/>
        <v>1</v>
      </c>
    </row>
    <row r="241" spans="1:9" x14ac:dyDescent="0.35">
      <c r="A241" s="67" t="s">
        <v>71</v>
      </c>
      <c r="B241" s="64">
        <v>2</v>
      </c>
      <c r="C241" s="64"/>
      <c r="D241" s="64">
        <v>2</v>
      </c>
      <c r="E241" s="14">
        <f t="shared" si="11"/>
        <v>1</v>
      </c>
      <c r="F241" s="14">
        <f t="shared" si="11"/>
        <v>0</v>
      </c>
      <c r="G241" s="14">
        <f t="shared" si="11"/>
        <v>1</v>
      </c>
    </row>
    <row r="242" spans="1:9" x14ac:dyDescent="0.35">
      <c r="A242" s="67" t="s">
        <v>200</v>
      </c>
      <c r="B242" s="64">
        <v>1</v>
      </c>
      <c r="C242" s="64"/>
      <c r="D242" s="64">
        <v>1</v>
      </c>
      <c r="E242" s="14">
        <f t="shared" si="11"/>
        <v>1</v>
      </c>
      <c r="F242" s="14">
        <f t="shared" si="11"/>
        <v>0</v>
      </c>
      <c r="G242" s="14">
        <f t="shared" si="11"/>
        <v>1</v>
      </c>
    </row>
    <row r="243" spans="1:9" x14ac:dyDescent="0.35">
      <c r="A243" s="72" t="s">
        <v>37</v>
      </c>
      <c r="B243" s="69">
        <v>169</v>
      </c>
      <c r="C243" s="69">
        <v>62</v>
      </c>
      <c r="D243" s="69">
        <v>231</v>
      </c>
      <c r="E243" s="14">
        <f t="shared" si="11"/>
        <v>0.73160173160173159</v>
      </c>
      <c r="F243" s="14">
        <f t="shared" si="11"/>
        <v>0.26839826839826841</v>
      </c>
      <c r="G243" s="14">
        <f t="shared" si="11"/>
        <v>1</v>
      </c>
    </row>
    <row r="248" spans="1:9" x14ac:dyDescent="0.35">
      <c r="A248" s="142" t="s">
        <v>43</v>
      </c>
      <c r="B248" s="144" t="s">
        <v>221</v>
      </c>
      <c r="C248" s="145"/>
      <c r="D248" s="144" t="s">
        <v>222</v>
      </c>
      <c r="E248" s="145"/>
      <c r="F248" s="142" t="s">
        <v>37</v>
      </c>
      <c r="G248" s="6" t="s">
        <v>221</v>
      </c>
      <c r="H248" s="6"/>
      <c r="I248" s="6"/>
    </row>
    <row r="249" spans="1:9" x14ac:dyDescent="0.35">
      <c r="A249" s="143"/>
      <c r="B249" s="69" t="s">
        <v>213</v>
      </c>
      <c r="C249" s="69" t="s">
        <v>214</v>
      </c>
      <c r="D249" s="69" t="s">
        <v>213</v>
      </c>
      <c r="E249" s="69" t="s">
        <v>214</v>
      </c>
      <c r="F249" s="146"/>
      <c r="G249" s="69" t="s">
        <v>213</v>
      </c>
      <c r="H249" s="69" t="s">
        <v>214</v>
      </c>
      <c r="I249" s="69" t="s">
        <v>37</v>
      </c>
    </row>
    <row r="250" spans="1:9" x14ac:dyDescent="0.35">
      <c r="A250" s="12" t="s">
        <v>223</v>
      </c>
      <c r="B250" s="62"/>
      <c r="C250" s="64">
        <v>1</v>
      </c>
      <c r="D250" s="64"/>
      <c r="E250" s="64">
        <v>1</v>
      </c>
      <c r="F250" s="64">
        <v>1</v>
      </c>
      <c r="G250" s="14">
        <f t="shared" ref="G250:H268" si="12">B250/$F250</f>
        <v>0</v>
      </c>
      <c r="H250" s="14">
        <f t="shared" si="12"/>
        <v>1</v>
      </c>
      <c r="I250" s="14">
        <f t="shared" ref="I250:I268" si="13">F250/$F250</f>
        <v>1</v>
      </c>
    </row>
    <row r="251" spans="1:9" x14ac:dyDescent="0.35">
      <c r="A251" s="12" t="s">
        <v>224</v>
      </c>
      <c r="B251" s="62">
        <v>18</v>
      </c>
      <c r="C251" s="64">
        <v>7</v>
      </c>
      <c r="D251" s="64">
        <v>9</v>
      </c>
      <c r="E251" s="64">
        <v>16</v>
      </c>
      <c r="F251" s="64">
        <v>25</v>
      </c>
      <c r="G251" s="14">
        <f t="shared" si="12"/>
        <v>0.72</v>
      </c>
      <c r="H251" s="14">
        <f t="shared" si="12"/>
        <v>0.28000000000000003</v>
      </c>
      <c r="I251" s="14">
        <f t="shared" si="13"/>
        <v>1</v>
      </c>
    </row>
    <row r="252" spans="1:9" x14ac:dyDescent="0.35">
      <c r="A252" s="12" t="s">
        <v>225</v>
      </c>
      <c r="B252" s="62"/>
      <c r="C252" s="64">
        <v>1</v>
      </c>
      <c r="D252" s="64">
        <v>1</v>
      </c>
      <c r="E252" s="64"/>
      <c r="F252" s="64">
        <v>1</v>
      </c>
      <c r="G252" s="14">
        <f t="shared" si="12"/>
        <v>0</v>
      </c>
      <c r="H252" s="14">
        <f t="shared" si="12"/>
        <v>1</v>
      </c>
      <c r="I252" s="14">
        <f t="shared" si="13"/>
        <v>1</v>
      </c>
    </row>
    <row r="253" spans="1:9" x14ac:dyDescent="0.35">
      <c r="A253" s="12" t="s">
        <v>90</v>
      </c>
      <c r="B253" s="62">
        <v>101</v>
      </c>
      <c r="C253" s="64">
        <v>36</v>
      </c>
      <c r="D253" s="64">
        <v>69</v>
      </c>
      <c r="E253" s="64">
        <v>68</v>
      </c>
      <c r="F253" s="64">
        <v>137</v>
      </c>
      <c r="G253" s="14">
        <f t="shared" si="12"/>
        <v>0.73722627737226276</v>
      </c>
      <c r="H253" s="14">
        <f t="shared" si="12"/>
        <v>0.26277372262773724</v>
      </c>
      <c r="I253" s="14">
        <f t="shared" si="13"/>
        <v>1</v>
      </c>
    </row>
    <row r="254" spans="1:9" x14ac:dyDescent="0.35">
      <c r="A254" s="12" t="s">
        <v>226</v>
      </c>
      <c r="B254" s="62">
        <v>2</v>
      </c>
      <c r="C254" s="64"/>
      <c r="D254" s="64">
        <v>2</v>
      </c>
      <c r="E254" s="64"/>
      <c r="F254" s="64">
        <v>2</v>
      </c>
      <c r="G254" s="14">
        <f t="shared" si="12"/>
        <v>1</v>
      </c>
      <c r="H254" s="14">
        <f t="shared" si="12"/>
        <v>0</v>
      </c>
      <c r="I254" s="14">
        <f t="shared" si="13"/>
        <v>1</v>
      </c>
    </row>
    <row r="255" spans="1:9" x14ac:dyDescent="0.35">
      <c r="A255" s="12" t="s">
        <v>227</v>
      </c>
      <c r="B255" s="62">
        <v>5</v>
      </c>
      <c r="C255" s="64"/>
      <c r="D255" s="64">
        <v>5</v>
      </c>
      <c r="E255" s="64"/>
      <c r="F255" s="64">
        <v>5</v>
      </c>
      <c r="G255" s="14">
        <f t="shared" si="12"/>
        <v>1</v>
      </c>
      <c r="H255" s="14">
        <f t="shared" si="12"/>
        <v>0</v>
      </c>
      <c r="I255" s="14">
        <f t="shared" si="13"/>
        <v>1</v>
      </c>
    </row>
    <row r="256" spans="1:9" x14ac:dyDescent="0.35">
      <c r="A256" s="12" t="s">
        <v>92</v>
      </c>
      <c r="B256" s="62">
        <v>5</v>
      </c>
      <c r="C256" s="64">
        <v>10</v>
      </c>
      <c r="D256" s="64"/>
      <c r="E256" s="64">
        <v>15</v>
      </c>
      <c r="F256" s="64">
        <v>15</v>
      </c>
      <c r="G256" s="14">
        <f t="shared" si="12"/>
        <v>0.33333333333333331</v>
      </c>
      <c r="H256" s="14">
        <f t="shared" si="12"/>
        <v>0.66666666666666663</v>
      </c>
      <c r="I256" s="14">
        <f t="shared" si="13"/>
        <v>1</v>
      </c>
    </row>
    <row r="257" spans="1:9" x14ac:dyDescent="0.35">
      <c r="A257" s="12" t="s">
        <v>93</v>
      </c>
      <c r="B257" s="62">
        <v>5</v>
      </c>
      <c r="C257" s="64">
        <v>5</v>
      </c>
      <c r="D257" s="64">
        <v>6</v>
      </c>
      <c r="E257" s="64">
        <v>4</v>
      </c>
      <c r="F257" s="64">
        <v>10</v>
      </c>
      <c r="G257" s="14">
        <f t="shared" si="12"/>
        <v>0.5</v>
      </c>
      <c r="H257" s="14">
        <f t="shared" si="12"/>
        <v>0.5</v>
      </c>
      <c r="I257" s="14">
        <f t="shared" si="13"/>
        <v>1</v>
      </c>
    </row>
    <row r="258" spans="1:9" x14ac:dyDescent="0.35">
      <c r="A258" s="12" t="s">
        <v>95</v>
      </c>
      <c r="B258" s="62">
        <v>6</v>
      </c>
      <c r="C258" s="64">
        <v>1</v>
      </c>
      <c r="D258" s="64">
        <v>4</v>
      </c>
      <c r="E258" s="64">
        <v>3</v>
      </c>
      <c r="F258" s="64">
        <v>7</v>
      </c>
      <c r="G258" s="14">
        <f t="shared" si="12"/>
        <v>0.8571428571428571</v>
      </c>
      <c r="H258" s="14">
        <f t="shared" si="12"/>
        <v>0.14285714285714285</v>
      </c>
      <c r="I258" s="14">
        <f t="shared" si="13"/>
        <v>1</v>
      </c>
    </row>
    <row r="259" spans="1:9" x14ac:dyDescent="0.35">
      <c r="A259" s="12" t="s">
        <v>96</v>
      </c>
      <c r="B259" s="62">
        <v>3</v>
      </c>
      <c r="C259" s="64"/>
      <c r="D259" s="64">
        <v>3</v>
      </c>
      <c r="E259" s="64"/>
      <c r="F259" s="64">
        <v>3</v>
      </c>
      <c r="G259" s="14">
        <f t="shared" si="12"/>
        <v>1</v>
      </c>
      <c r="H259" s="14">
        <f t="shared" si="12"/>
        <v>0</v>
      </c>
      <c r="I259" s="14">
        <f t="shared" si="13"/>
        <v>1</v>
      </c>
    </row>
    <row r="260" spans="1:9" x14ac:dyDescent="0.35">
      <c r="A260" s="12" t="s">
        <v>228</v>
      </c>
      <c r="B260" s="62">
        <v>7</v>
      </c>
      <c r="C260" s="64">
        <v>2</v>
      </c>
      <c r="D260" s="64">
        <v>3</v>
      </c>
      <c r="E260" s="64">
        <v>6</v>
      </c>
      <c r="F260" s="64">
        <v>9</v>
      </c>
      <c r="G260" s="14">
        <f t="shared" si="12"/>
        <v>0.77777777777777779</v>
      </c>
      <c r="H260" s="14">
        <f t="shared" si="12"/>
        <v>0.22222222222222221</v>
      </c>
      <c r="I260" s="14">
        <f t="shared" si="13"/>
        <v>1</v>
      </c>
    </row>
    <row r="261" spans="1:9" x14ac:dyDescent="0.35">
      <c r="A261" s="12" t="s">
        <v>98</v>
      </c>
      <c r="B261" s="62">
        <v>1</v>
      </c>
      <c r="C261" s="64"/>
      <c r="D261" s="64">
        <v>1</v>
      </c>
      <c r="E261" s="64"/>
      <c r="F261" s="64">
        <v>1</v>
      </c>
      <c r="G261" s="14">
        <f t="shared" si="12"/>
        <v>1</v>
      </c>
      <c r="H261" s="14">
        <f t="shared" si="12"/>
        <v>0</v>
      </c>
      <c r="I261" s="14">
        <f t="shared" si="13"/>
        <v>1</v>
      </c>
    </row>
    <row r="262" spans="1:9" x14ac:dyDescent="0.35">
      <c r="A262" s="12" t="s">
        <v>99</v>
      </c>
      <c r="B262" s="62">
        <v>6</v>
      </c>
      <c r="C262" s="64">
        <v>1</v>
      </c>
      <c r="D262" s="64">
        <v>7</v>
      </c>
      <c r="E262" s="64"/>
      <c r="F262" s="64">
        <v>7</v>
      </c>
      <c r="G262" s="14">
        <f t="shared" si="12"/>
        <v>0.8571428571428571</v>
      </c>
      <c r="H262" s="14">
        <f t="shared" si="12"/>
        <v>0.14285714285714285</v>
      </c>
      <c r="I262" s="14">
        <f t="shared" si="13"/>
        <v>1</v>
      </c>
    </row>
    <row r="263" spans="1:9" x14ac:dyDescent="0.35">
      <c r="A263" s="12" t="s">
        <v>229</v>
      </c>
      <c r="B263" s="62">
        <v>1</v>
      </c>
      <c r="C263" s="64"/>
      <c r="D263" s="64">
        <v>1</v>
      </c>
      <c r="E263" s="64"/>
      <c r="F263" s="64">
        <v>1</v>
      </c>
      <c r="G263" s="14">
        <f t="shared" si="12"/>
        <v>1</v>
      </c>
      <c r="H263" s="14">
        <f t="shared" si="12"/>
        <v>0</v>
      </c>
      <c r="I263" s="14">
        <f t="shared" si="13"/>
        <v>1</v>
      </c>
    </row>
    <row r="264" spans="1:9" x14ac:dyDescent="0.35">
      <c r="A264" s="12" t="s">
        <v>102</v>
      </c>
      <c r="B264" s="62">
        <v>1</v>
      </c>
      <c r="C264" s="64"/>
      <c r="D264" s="64"/>
      <c r="E264" s="64">
        <v>1</v>
      </c>
      <c r="F264" s="64">
        <v>1</v>
      </c>
      <c r="G264" s="14">
        <f t="shared" si="12"/>
        <v>1</v>
      </c>
      <c r="H264" s="14">
        <f t="shared" si="12"/>
        <v>0</v>
      </c>
      <c r="I264" s="14">
        <f t="shared" si="13"/>
        <v>1</v>
      </c>
    </row>
    <row r="265" spans="1:9" x14ac:dyDescent="0.35">
      <c r="A265" s="12" t="s">
        <v>103</v>
      </c>
      <c r="B265" s="62">
        <v>1</v>
      </c>
      <c r="C265" s="64">
        <v>2</v>
      </c>
      <c r="D265" s="64">
        <v>2</v>
      </c>
      <c r="E265" s="64">
        <v>1</v>
      </c>
      <c r="F265" s="64">
        <v>3</v>
      </c>
      <c r="G265" s="14">
        <f t="shared" si="12"/>
        <v>0.33333333333333331</v>
      </c>
      <c r="H265" s="14">
        <f t="shared" si="12"/>
        <v>0.66666666666666663</v>
      </c>
      <c r="I265" s="14">
        <f t="shared" si="13"/>
        <v>1</v>
      </c>
    </row>
    <row r="266" spans="1:9" x14ac:dyDescent="0.35">
      <c r="A266" s="12" t="s">
        <v>105</v>
      </c>
      <c r="B266" s="62">
        <v>1</v>
      </c>
      <c r="C266" s="64">
        <v>1</v>
      </c>
      <c r="D266" s="64">
        <v>1</v>
      </c>
      <c r="E266" s="64">
        <v>1</v>
      </c>
      <c r="F266" s="64">
        <v>2</v>
      </c>
      <c r="G266" s="14">
        <f t="shared" si="12"/>
        <v>0.5</v>
      </c>
      <c r="H266" s="14">
        <f t="shared" si="12"/>
        <v>0.5</v>
      </c>
      <c r="I266" s="14">
        <f t="shared" si="13"/>
        <v>1</v>
      </c>
    </row>
    <row r="267" spans="1:9" x14ac:dyDescent="0.35">
      <c r="A267" s="12" t="s">
        <v>230</v>
      </c>
      <c r="B267" s="62"/>
      <c r="C267" s="64">
        <v>1</v>
      </c>
      <c r="D267" s="64"/>
      <c r="E267" s="64">
        <v>1</v>
      </c>
      <c r="F267" s="64">
        <v>1</v>
      </c>
      <c r="G267" s="14">
        <f t="shared" si="12"/>
        <v>0</v>
      </c>
      <c r="H267" s="14">
        <f t="shared" si="12"/>
        <v>1</v>
      </c>
      <c r="I267" s="14">
        <f t="shared" si="13"/>
        <v>1</v>
      </c>
    </row>
    <row r="268" spans="1:9" x14ac:dyDescent="0.35">
      <c r="A268" s="74" t="s">
        <v>37</v>
      </c>
      <c r="B268" s="69">
        <v>163</v>
      </c>
      <c r="C268" s="69">
        <v>68</v>
      </c>
      <c r="D268" s="69">
        <v>114</v>
      </c>
      <c r="E268" s="69">
        <v>117</v>
      </c>
      <c r="F268" s="69">
        <v>231</v>
      </c>
      <c r="G268" s="14">
        <f t="shared" si="12"/>
        <v>0.7056277056277056</v>
      </c>
      <c r="H268" s="14">
        <f t="shared" si="12"/>
        <v>0.2943722943722944</v>
      </c>
      <c r="I268" s="14">
        <f t="shared" si="13"/>
        <v>1</v>
      </c>
    </row>
    <row r="273" spans="1:7" x14ac:dyDescent="0.35">
      <c r="A273" s="6"/>
      <c r="B273" s="6" t="s">
        <v>222</v>
      </c>
      <c r="C273" s="6"/>
      <c r="D273" s="6"/>
      <c r="E273" s="97" t="s">
        <v>222</v>
      </c>
      <c r="F273" s="97"/>
      <c r="G273" s="97"/>
    </row>
    <row r="274" spans="1:7" x14ac:dyDescent="0.35">
      <c r="A274" s="71" t="s">
        <v>43</v>
      </c>
      <c r="B274" s="69" t="s">
        <v>217</v>
      </c>
      <c r="C274" s="69" t="s">
        <v>132</v>
      </c>
      <c r="D274" s="69" t="s">
        <v>37</v>
      </c>
      <c r="E274" s="69" t="s">
        <v>213</v>
      </c>
      <c r="F274" s="69" t="s">
        <v>214</v>
      </c>
      <c r="G274" s="69" t="s">
        <v>37</v>
      </c>
    </row>
    <row r="275" spans="1:7" x14ac:dyDescent="0.35">
      <c r="A275" s="67" t="s">
        <v>194</v>
      </c>
      <c r="B275" s="64">
        <v>1</v>
      </c>
      <c r="C275" s="64"/>
      <c r="D275" s="64">
        <v>1</v>
      </c>
      <c r="E275" s="14">
        <f>B275/$D275</f>
        <v>1</v>
      </c>
      <c r="F275" s="14">
        <f t="shared" ref="F275:G293" si="14">C275/$D275</f>
        <v>0</v>
      </c>
      <c r="G275" s="14">
        <f t="shared" si="14"/>
        <v>1</v>
      </c>
    </row>
    <row r="276" spans="1:7" x14ac:dyDescent="0.35">
      <c r="A276" s="67" t="s">
        <v>45</v>
      </c>
      <c r="B276" s="64">
        <v>16</v>
      </c>
      <c r="C276" s="64">
        <v>9</v>
      </c>
      <c r="D276" s="64">
        <v>25</v>
      </c>
      <c r="E276" s="14">
        <f t="shared" ref="E276:E293" si="15">B276/$D276</f>
        <v>0.64</v>
      </c>
      <c r="F276" s="14">
        <f t="shared" si="14"/>
        <v>0.36</v>
      </c>
      <c r="G276" s="14">
        <f t="shared" si="14"/>
        <v>1</v>
      </c>
    </row>
    <row r="277" spans="1:7" x14ac:dyDescent="0.35">
      <c r="A277" s="67" t="s">
        <v>195</v>
      </c>
      <c r="B277" s="64"/>
      <c r="C277" s="64">
        <v>1</v>
      </c>
      <c r="D277" s="64">
        <v>1</v>
      </c>
      <c r="E277" s="14">
        <f t="shared" si="15"/>
        <v>0</v>
      </c>
      <c r="F277" s="14">
        <f t="shared" si="14"/>
        <v>1</v>
      </c>
      <c r="G277" s="14">
        <f t="shared" si="14"/>
        <v>1</v>
      </c>
    </row>
    <row r="278" spans="1:7" x14ac:dyDescent="0.35">
      <c r="A278" s="67" t="s">
        <v>47</v>
      </c>
      <c r="B278" s="64">
        <v>68</v>
      </c>
      <c r="C278" s="64">
        <v>69</v>
      </c>
      <c r="D278" s="64">
        <v>137</v>
      </c>
      <c r="E278" s="14">
        <f t="shared" si="15"/>
        <v>0.49635036496350365</v>
      </c>
      <c r="F278" s="14">
        <f t="shared" si="14"/>
        <v>0.5036496350364964</v>
      </c>
      <c r="G278" s="14">
        <f t="shared" si="14"/>
        <v>1</v>
      </c>
    </row>
    <row r="279" spans="1:7" x14ac:dyDescent="0.35">
      <c r="A279" s="67" t="s">
        <v>196</v>
      </c>
      <c r="B279" s="64"/>
      <c r="C279" s="64">
        <v>2</v>
      </c>
      <c r="D279" s="64">
        <v>2</v>
      </c>
      <c r="E279" s="14">
        <f t="shared" si="15"/>
        <v>0</v>
      </c>
      <c r="F279" s="14">
        <f t="shared" si="14"/>
        <v>1</v>
      </c>
      <c r="G279" s="14">
        <f t="shared" si="14"/>
        <v>1</v>
      </c>
    </row>
    <row r="280" spans="1:7" x14ac:dyDescent="0.35">
      <c r="A280" s="67" t="s">
        <v>197</v>
      </c>
      <c r="B280" s="64"/>
      <c r="C280" s="64">
        <v>5</v>
      </c>
      <c r="D280" s="64">
        <v>5</v>
      </c>
      <c r="E280" s="14">
        <f t="shared" si="15"/>
        <v>0</v>
      </c>
      <c r="F280" s="14">
        <f t="shared" si="14"/>
        <v>1</v>
      </c>
      <c r="G280" s="14">
        <f t="shared" si="14"/>
        <v>1</v>
      </c>
    </row>
    <row r="281" spans="1:7" x14ac:dyDescent="0.35">
      <c r="A281" s="67" t="s">
        <v>49</v>
      </c>
      <c r="B281" s="64">
        <v>15</v>
      </c>
      <c r="C281" s="64"/>
      <c r="D281" s="64">
        <v>15</v>
      </c>
      <c r="E281" s="14">
        <f t="shared" si="15"/>
        <v>1</v>
      </c>
      <c r="F281" s="14">
        <f t="shared" si="14"/>
        <v>0</v>
      </c>
      <c r="G281" s="14">
        <f t="shared" si="14"/>
        <v>1</v>
      </c>
    </row>
    <row r="282" spans="1:7" x14ac:dyDescent="0.35">
      <c r="A282" s="67" t="s">
        <v>50</v>
      </c>
      <c r="B282" s="64">
        <v>4</v>
      </c>
      <c r="C282" s="64">
        <v>6</v>
      </c>
      <c r="D282" s="64">
        <v>10</v>
      </c>
      <c r="E282" s="14">
        <f t="shared" si="15"/>
        <v>0.4</v>
      </c>
      <c r="F282" s="14">
        <f t="shared" si="14"/>
        <v>0.6</v>
      </c>
      <c r="G282" s="14">
        <f t="shared" si="14"/>
        <v>1</v>
      </c>
    </row>
    <row r="283" spans="1:7" x14ac:dyDescent="0.35">
      <c r="A283" s="67" t="s">
        <v>52</v>
      </c>
      <c r="B283" s="64">
        <v>3</v>
      </c>
      <c r="C283" s="64">
        <v>4</v>
      </c>
      <c r="D283" s="64">
        <v>7</v>
      </c>
      <c r="E283" s="14">
        <f t="shared" si="15"/>
        <v>0.42857142857142855</v>
      </c>
      <c r="F283" s="14">
        <f t="shared" si="14"/>
        <v>0.5714285714285714</v>
      </c>
      <c r="G283" s="14">
        <f t="shared" si="14"/>
        <v>1</v>
      </c>
    </row>
    <row r="284" spans="1:7" x14ac:dyDescent="0.35">
      <c r="A284" s="67" t="s">
        <v>53</v>
      </c>
      <c r="B284" s="64"/>
      <c r="C284" s="64">
        <v>3</v>
      </c>
      <c r="D284" s="64">
        <v>3</v>
      </c>
      <c r="E284" s="14">
        <f t="shared" si="15"/>
        <v>0</v>
      </c>
      <c r="F284" s="14">
        <f t="shared" si="14"/>
        <v>1</v>
      </c>
      <c r="G284" s="14">
        <f t="shared" si="14"/>
        <v>1</v>
      </c>
    </row>
    <row r="285" spans="1:7" x14ac:dyDescent="0.35">
      <c r="A285" s="67" t="s">
        <v>198</v>
      </c>
      <c r="B285" s="64">
        <v>6</v>
      </c>
      <c r="C285" s="64">
        <v>3</v>
      </c>
      <c r="D285" s="64">
        <v>9</v>
      </c>
      <c r="E285" s="14">
        <f t="shared" si="15"/>
        <v>0.66666666666666663</v>
      </c>
      <c r="F285" s="14">
        <f t="shared" si="14"/>
        <v>0.33333333333333331</v>
      </c>
      <c r="G285" s="14">
        <f t="shared" si="14"/>
        <v>1</v>
      </c>
    </row>
    <row r="286" spans="1:7" x14ac:dyDescent="0.35">
      <c r="A286" s="67" t="s">
        <v>55</v>
      </c>
      <c r="B286" s="64"/>
      <c r="C286" s="64">
        <v>1</v>
      </c>
      <c r="D286" s="64">
        <v>1</v>
      </c>
      <c r="E286" s="14">
        <f t="shared" si="15"/>
        <v>0</v>
      </c>
      <c r="F286" s="14">
        <f t="shared" si="14"/>
        <v>1</v>
      </c>
      <c r="G286" s="14">
        <f t="shared" si="14"/>
        <v>1</v>
      </c>
    </row>
    <row r="287" spans="1:7" x14ac:dyDescent="0.35">
      <c r="A287" s="67" t="s">
        <v>56</v>
      </c>
      <c r="B287" s="64"/>
      <c r="C287" s="64">
        <v>7</v>
      </c>
      <c r="D287" s="64">
        <v>7</v>
      </c>
      <c r="E287" s="14">
        <f t="shared" si="15"/>
        <v>0</v>
      </c>
      <c r="F287" s="14">
        <f t="shared" si="14"/>
        <v>1</v>
      </c>
      <c r="G287" s="14">
        <f t="shared" si="14"/>
        <v>1</v>
      </c>
    </row>
    <row r="288" spans="1:7" x14ac:dyDescent="0.35">
      <c r="A288" s="67" t="s">
        <v>199</v>
      </c>
      <c r="B288" s="64"/>
      <c r="C288" s="64">
        <v>1</v>
      </c>
      <c r="D288" s="64">
        <v>1</v>
      </c>
      <c r="E288" s="14">
        <f t="shared" si="15"/>
        <v>0</v>
      </c>
      <c r="F288" s="14">
        <f t="shared" si="14"/>
        <v>1</v>
      </c>
      <c r="G288" s="14">
        <f t="shared" si="14"/>
        <v>1</v>
      </c>
    </row>
    <row r="289" spans="1:7" x14ac:dyDescent="0.35">
      <c r="A289" s="67" t="s">
        <v>62</v>
      </c>
      <c r="B289" s="64">
        <v>1</v>
      </c>
      <c r="C289" s="64"/>
      <c r="D289" s="64">
        <v>1</v>
      </c>
      <c r="E289" s="14">
        <f t="shared" si="15"/>
        <v>1</v>
      </c>
      <c r="F289" s="14">
        <f t="shared" si="14"/>
        <v>0</v>
      </c>
      <c r="G289" s="14">
        <f t="shared" si="14"/>
        <v>1</v>
      </c>
    </row>
    <row r="290" spans="1:7" x14ac:dyDescent="0.35">
      <c r="A290" s="67" t="s">
        <v>65</v>
      </c>
      <c r="B290" s="64">
        <v>1</v>
      </c>
      <c r="C290" s="64">
        <v>2</v>
      </c>
      <c r="D290" s="64">
        <v>3</v>
      </c>
      <c r="E290" s="14">
        <f t="shared" si="15"/>
        <v>0.33333333333333331</v>
      </c>
      <c r="F290" s="14">
        <f t="shared" si="14"/>
        <v>0.66666666666666663</v>
      </c>
      <c r="G290" s="14">
        <f t="shared" si="14"/>
        <v>1</v>
      </c>
    </row>
    <row r="291" spans="1:7" x14ac:dyDescent="0.35">
      <c r="A291" s="67" t="s">
        <v>71</v>
      </c>
      <c r="B291" s="64">
        <v>1</v>
      </c>
      <c r="C291" s="64">
        <v>1</v>
      </c>
      <c r="D291" s="64">
        <v>2</v>
      </c>
      <c r="E291" s="14">
        <f t="shared" si="15"/>
        <v>0.5</v>
      </c>
      <c r="F291" s="14">
        <f t="shared" si="14"/>
        <v>0.5</v>
      </c>
      <c r="G291" s="14">
        <f t="shared" si="14"/>
        <v>1</v>
      </c>
    </row>
    <row r="292" spans="1:7" x14ac:dyDescent="0.35">
      <c r="A292" s="67" t="s">
        <v>200</v>
      </c>
      <c r="B292" s="64">
        <v>1</v>
      </c>
      <c r="C292" s="64"/>
      <c r="D292" s="64">
        <v>1</v>
      </c>
      <c r="E292" s="14">
        <f t="shared" si="15"/>
        <v>1</v>
      </c>
      <c r="F292" s="14">
        <f t="shared" si="14"/>
        <v>0</v>
      </c>
      <c r="G292" s="14">
        <f t="shared" si="14"/>
        <v>1</v>
      </c>
    </row>
    <row r="293" spans="1:7" x14ac:dyDescent="0.35">
      <c r="A293" s="72" t="s">
        <v>37</v>
      </c>
      <c r="B293" s="69">
        <v>117</v>
      </c>
      <c r="C293" s="69">
        <v>114</v>
      </c>
      <c r="D293" s="69">
        <v>231</v>
      </c>
      <c r="E293" s="14">
        <f t="shared" si="15"/>
        <v>0.50649350649350644</v>
      </c>
      <c r="F293" s="14">
        <f t="shared" si="14"/>
        <v>0.4935064935064935</v>
      </c>
      <c r="G293" s="14">
        <f t="shared" si="14"/>
        <v>1</v>
      </c>
    </row>
    <row r="297" spans="1:7" x14ac:dyDescent="0.35">
      <c r="A297" s="6"/>
      <c r="B297" s="97" t="s">
        <v>231</v>
      </c>
      <c r="C297" s="97"/>
      <c r="D297" s="97"/>
      <c r="E297" s="97" t="s">
        <v>231</v>
      </c>
      <c r="F297" s="97"/>
      <c r="G297" s="97"/>
    </row>
    <row r="298" spans="1:7" x14ac:dyDescent="0.35">
      <c r="A298" s="71" t="s">
        <v>43</v>
      </c>
      <c r="B298" s="69" t="s">
        <v>217</v>
      </c>
      <c r="C298" s="69" t="s">
        <v>216</v>
      </c>
      <c r="D298" s="69" t="s">
        <v>37</v>
      </c>
      <c r="E298" s="69" t="s">
        <v>213</v>
      </c>
      <c r="F298" s="69" t="s">
        <v>214</v>
      </c>
      <c r="G298" s="69" t="s">
        <v>37</v>
      </c>
    </row>
    <row r="299" spans="1:7" x14ac:dyDescent="0.35">
      <c r="A299" s="67" t="s">
        <v>194</v>
      </c>
      <c r="B299" s="64">
        <v>1</v>
      </c>
      <c r="C299" s="64"/>
      <c r="D299" s="64">
        <v>1</v>
      </c>
      <c r="E299" s="14">
        <f>B299/$D299</f>
        <v>1</v>
      </c>
      <c r="F299" s="14">
        <f t="shared" ref="F299:G317" si="16">C299/$D299</f>
        <v>0</v>
      </c>
      <c r="G299" s="14">
        <f t="shared" si="16"/>
        <v>1</v>
      </c>
    </row>
    <row r="300" spans="1:7" x14ac:dyDescent="0.35">
      <c r="A300" s="67" t="s">
        <v>45</v>
      </c>
      <c r="B300" s="64"/>
      <c r="C300" s="64">
        <v>25</v>
      </c>
      <c r="D300" s="64">
        <v>25</v>
      </c>
      <c r="E300" s="14">
        <f t="shared" ref="E300:E317" si="17">B300/$D300</f>
        <v>0</v>
      </c>
      <c r="F300" s="14">
        <f t="shared" si="16"/>
        <v>1</v>
      </c>
      <c r="G300" s="14">
        <f t="shared" si="16"/>
        <v>1</v>
      </c>
    </row>
    <row r="301" spans="1:7" x14ac:dyDescent="0.35">
      <c r="A301" s="67" t="s">
        <v>195</v>
      </c>
      <c r="B301" s="64">
        <v>1</v>
      </c>
      <c r="C301" s="64"/>
      <c r="D301" s="64">
        <v>1</v>
      </c>
      <c r="E301" s="14">
        <f t="shared" si="17"/>
        <v>1</v>
      </c>
      <c r="F301" s="14">
        <f t="shared" si="16"/>
        <v>0</v>
      </c>
      <c r="G301" s="14">
        <f t="shared" si="16"/>
        <v>1</v>
      </c>
    </row>
    <row r="302" spans="1:7" x14ac:dyDescent="0.35">
      <c r="A302" s="67" t="s">
        <v>47</v>
      </c>
      <c r="B302" s="64">
        <v>6</v>
      </c>
      <c r="C302" s="64">
        <v>131</v>
      </c>
      <c r="D302" s="64">
        <v>137</v>
      </c>
      <c r="E302" s="14">
        <f t="shared" si="17"/>
        <v>4.3795620437956206E-2</v>
      </c>
      <c r="F302" s="14">
        <f t="shared" si="16"/>
        <v>0.95620437956204385</v>
      </c>
      <c r="G302" s="14">
        <f t="shared" si="16"/>
        <v>1</v>
      </c>
    </row>
    <row r="303" spans="1:7" x14ac:dyDescent="0.35">
      <c r="A303" s="67" t="s">
        <v>196</v>
      </c>
      <c r="B303" s="64"/>
      <c r="C303" s="64">
        <v>2</v>
      </c>
      <c r="D303" s="64">
        <v>2</v>
      </c>
      <c r="E303" s="14">
        <f t="shared" si="17"/>
        <v>0</v>
      </c>
      <c r="F303" s="14">
        <f t="shared" si="16"/>
        <v>1</v>
      </c>
      <c r="G303" s="14">
        <f t="shared" si="16"/>
        <v>1</v>
      </c>
    </row>
    <row r="304" spans="1:7" x14ac:dyDescent="0.35">
      <c r="A304" s="67" t="s">
        <v>197</v>
      </c>
      <c r="B304" s="64"/>
      <c r="C304" s="64">
        <v>5</v>
      </c>
      <c r="D304" s="64">
        <v>5</v>
      </c>
      <c r="E304" s="14">
        <f t="shared" si="17"/>
        <v>0</v>
      </c>
      <c r="F304" s="14">
        <f t="shared" si="16"/>
        <v>1</v>
      </c>
      <c r="G304" s="14">
        <f t="shared" si="16"/>
        <v>1</v>
      </c>
    </row>
    <row r="305" spans="1:7" x14ac:dyDescent="0.35">
      <c r="A305" s="67" t="s">
        <v>49</v>
      </c>
      <c r="B305" s="64">
        <v>5</v>
      </c>
      <c r="C305" s="64">
        <v>10</v>
      </c>
      <c r="D305" s="64">
        <v>15</v>
      </c>
      <c r="E305" s="14">
        <f t="shared" si="17"/>
        <v>0.33333333333333331</v>
      </c>
      <c r="F305" s="14">
        <f t="shared" si="16"/>
        <v>0.66666666666666663</v>
      </c>
      <c r="G305" s="14">
        <f t="shared" si="16"/>
        <v>1</v>
      </c>
    </row>
    <row r="306" spans="1:7" x14ac:dyDescent="0.35">
      <c r="A306" s="67" t="s">
        <v>50</v>
      </c>
      <c r="B306" s="64"/>
      <c r="C306" s="64">
        <v>10</v>
      </c>
      <c r="D306" s="64">
        <v>10</v>
      </c>
      <c r="E306" s="14">
        <f t="shared" si="17"/>
        <v>0</v>
      </c>
      <c r="F306" s="14">
        <f t="shared" si="16"/>
        <v>1</v>
      </c>
      <c r="G306" s="14">
        <f t="shared" si="16"/>
        <v>1</v>
      </c>
    </row>
    <row r="307" spans="1:7" x14ac:dyDescent="0.35">
      <c r="A307" s="67" t="s">
        <v>52</v>
      </c>
      <c r="B307" s="64"/>
      <c r="C307" s="64">
        <v>7</v>
      </c>
      <c r="D307" s="64">
        <v>7</v>
      </c>
      <c r="E307" s="14">
        <f t="shared" si="17"/>
        <v>0</v>
      </c>
      <c r="F307" s="14">
        <f t="shared" si="16"/>
        <v>1</v>
      </c>
      <c r="G307" s="14">
        <f t="shared" si="16"/>
        <v>1</v>
      </c>
    </row>
    <row r="308" spans="1:7" x14ac:dyDescent="0.35">
      <c r="A308" s="67" t="s">
        <v>53</v>
      </c>
      <c r="B308" s="64"/>
      <c r="C308" s="64">
        <v>3</v>
      </c>
      <c r="D308" s="64">
        <v>3</v>
      </c>
      <c r="E308" s="14">
        <f t="shared" si="17"/>
        <v>0</v>
      </c>
      <c r="F308" s="14">
        <f t="shared" si="16"/>
        <v>1</v>
      </c>
      <c r="G308" s="14">
        <f t="shared" si="16"/>
        <v>1</v>
      </c>
    </row>
    <row r="309" spans="1:7" x14ac:dyDescent="0.35">
      <c r="A309" s="67" t="s">
        <v>198</v>
      </c>
      <c r="B309" s="64"/>
      <c r="C309" s="64">
        <v>9</v>
      </c>
      <c r="D309" s="64">
        <v>9</v>
      </c>
      <c r="E309" s="14">
        <f t="shared" si="17"/>
        <v>0</v>
      </c>
      <c r="F309" s="14">
        <f t="shared" si="16"/>
        <v>1</v>
      </c>
      <c r="G309" s="14">
        <f t="shared" si="16"/>
        <v>1</v>
      </c>
    </row>
    <row r="310" spans="1:7" x14ac:dyDescent="0.35">
      <c r="A310" s="67" t="s">
        <v>55</v>
      </c>
      <c r="B310" s="64"/>
      <c r="C310" s="64">
        <v>1</v>
      </c>
      <c r="D310" s="64">
        <v>1</v>
      </c>
      <c r="E310" s="14">
        <f t="shared" si="17"/>
        <v>0</v>
      </c>
      <c r="F310" s="14">
        <f t="shared" si="16"/>
        <v>1</v>
      </c>
      <c r="G310" s="14">
        <f t="shared" si="16"/>
        <v>1</v>
      </c>
    </row>
    <row r="311" spans="1:7" x14ac:dyDescent="0.35">
      <c r="A311" s="67" t="s">
        <v>56</v>
      </c>
      <c r="B311" s="64"/>
      <c r="C311" s="64">
        <v>7</v>
      </c>
      <c r="D311" s="64">
        <v>7</v>
      </c>
      <c r="E311" s="14">
        <f t="shared" si="17"/>
        <v>0</v>
      </c>
      <c r="F311" s="14">
        <f t="shared" si="16"/>
        <v>1</v>
      </c>
      <c r="G311" s="14">
        <f t="shared" si="16"/>
        <v>1</v>
      </c>
    </row>
    <row r="312" spans="1:7" x14ac:dyDescent="0.35">
      <c r="A312" s="67" t="s">
        <v>199</v>
      </c>
      <c r="B312" s="64"/>
      <c r="C312" s="64">
        <v>1</v>
      </c>
      <c r="D312" s="64">
        <v>1</v>
      </c>
      <c r="E312" s="14">
        <f t="shared" si="17"/>
        <v>0</v>
      </c>
      <c r="F312" s="14">
        <f t="shared" si="16"/>
        <v>1</v>
      </c>
      <c r="G312" s="14">
        <f t="shared" si="16"/>
        <v>1</v>
      </c>
    </row>
    <row r="313" spans="1:7" x14ac:dyDescent="0.35">
      <c r="A313" s="67" t="s">
        <v>62</v>
      </c>
      <c r="B313" s="64"/>
      <c r="C313" s="64">
        <v>1</v>
      </c>
      <c r="D313" s="64">
        <v>1</v>
      </c>
      <c r="E313" s="14">
        <f t="shared" si="17"/>
        <v>0</v>
      </c>
      <c r="F313" s="14">
        <f t="shared" si="16"/>
        <v>1</v>
      </c>
      <c r="G313" s="14">
        <f t="shared" si="16"/>
        <v>1</v>
      </c>
    </row>
    <row r="314" spans="1:7" x14ac:dyDescent="0.35">
      <c r="A314" s="67" t="s">
        <v>65</v>
      </c>
      <c r="B314" s="64"/>
      <c r="C314" s="64">
        <v>3</v>
      </c>
      <c r="D314" s="64">
        <v>3</v>
      </c>
      <c r="E314" s="14">
        <f t="shared" si="17"/>
        <v>0</v>
      </c>
      <c r="F314" s="14">
        <f t="shared" si="16"/>
        <v>1</v>
      </c>
      <c r="G314" s="14">
        <f t="shared" si="16"/>
        <v>1</v>
      </c>
    </row>
    <row r="315" spans="1:7" x14ac:dyDescent="0.35">
      <c r="A315" s="67" t="s">
        <v>71</v>
      </c>
      <c r="B315" s="64"/>
      <c r="C315" s="64">
        <v>2</v>
      </c>
      <c r="D315" s="64">
        <v>2</v>
      </c>
      <c r="E315" s="14">
        <f t="shared" si="17"/>
        <v>0</v>
      </c>
      <c r="F315" s="14">
        <f t="shared" si="16"/>
        <v>1</v>
      </c>
      <c r="G315" s="14">
        <f t="shared" si="16"/>
        <v>1</v>
      </c>
    </row>
    <row r="316" spans="1:7" x14ac:dyDescent="0.35">
      <c r="A316" s="67" t="s">
        <v>200</v>
      </c>
      <c r="B316" s="64">
        <v>1</v>
      </c>
      <c r="C316" s="64"/>
      <c r="D316" s="64">
        <v>1</v>
      </c>
      <c r="E316" s="14">
        <f t="shared" si="17"/>
        <v>1</v>
      </c>
      <c r="F316" s="14">
        <f t="shared" si="16"/>
        <v>0</v>
      </c>
      <c r="G316" s="14">
        <f t="shared" si="16"/>
        <v>1</v>
      </c>
    </row>
    <row r="317" spans="1:7" x14ac:dyDescent="0.35">
      <c r="A317" s="72" t="s">
        <v>37</v>
      </c>
      <c r="B317" s="69">
        <v>14</v>
      </c>
      <c r="C317" s="69">
        <v>217</v>
      </c>
      <c r="D317" s="69">
        <v>231</v>
      </c>
      <c r="E317" s="14">
        <f t="shared" si="17"/>
        <v>6.0606060606060608E-2</v>
      </c>
      <c r="F317" s="14">
        <f t="shared" si="16"/>
        <v>0.93939393939393945</v>
      </c>
      <c r="G317" s="14">
        <f t="shared" si="16"/>
        <v>1</v>
      </c>
    </row>
    <row r="322" spans="1:7" x14ac:dyDescent="0.35">
      <c r="A322" s="6"/>
      <c r="B322" s="97" t="s">
        <v>232</v>
      </c>
      <c r="C322" s="97"/>
      <c r="D322" s="97"/>
      <c r="E322" s="97" t="s">
        <v>232</v>
      </c>
      <c r="F322" s="97"/>
      <c r="G322" s="97"/>
    </row>
    <row r="323" spans="1:7" x14ac:dyDescent="0.35">
      <c r="A323" s="71" t="s">
        <v>43</v>
      </c>
      <c r="B323" s="69" t="s">
        <v>217</v>
      </c>
      <c r="C323" s="69" t="s">
        <v>216</v>
      </c>
      <c r="D323" s="69" t="s">
        <v>37</v>
      </c>
      <c r="E323" s="69" t="s">
        <v>213</v>
      </c>
      <c r="F323" s="69" t="s">
        <v>214</v>
      </c>
      <c r="G323" s="69" t="s">
        <v>37</v>
      </c>
    </row>
    <row r="324" spans="1:7" x14ac:dyDescent="0.35">
      <c r="A324" s="67" t="s">
        <v>194</v>
      </c>
      <c r="B324" s="64"/>
      <c r="C324" s="64">
        <v>1</v>
      </c>
      <c r="D324" s="64">
        <v>1</v>
      </c>
      <c r="E324" s="14">
        <f>B324/$D324</f>
        <v>0</v>
      </c>
      <c r="F324" s="14">
        <f t="shared" ref="F324:G342" si="18">C324/$D324</f>
        <v>1</v>
      </c>
      <c r="G324" s="14">
        <f t="shared" si="18"/>
        <v>1</v>
      </c>
    </row>
    <row r="325" spans="1:7" x14ac:dyDescent="0.35">
      <c r="A325" s="67" t="s">
        <v>45</v>
      </c>
      <c r="B325" s="64"/>
      <c r="C325" s="64">
        <v>25</v>
      </c>
      <c r="D325" s="64">
        <v>25</v>
      </c>
      <c r="E325" s="14">
        <f t="shared" ref="E325:E342" si="19">B325/$D325</f>
        <v>0</v>
      </c>
      <c r="F325" s="14">
        <f t="shared" si="18"/>
        <v>1</v>
      </c>
      <c r="G325" s="14">
        <f t="shared" si="18"/>
        <v>1</v>
      </c>
    </row>
    <row r="326" spans="1:7" x14ac:dyDescent="0.35">
      <c r="A326" s="67" t="s">
        <v>195</v>
      </c>
      <c r="B326" s="64"/>
      <c r="C326" s="64">
        <v>1</v>
      </c>
      <c r="D326" s="64">
        <v>1</v>
      </c>
      <c r="E326" s="14">
        <f t="shared" si="19"/>
        <v>0</v>
      </c>
      <c r="F326" s="14">
        <f t="shared" si="18"/>
        <v>1</v>
      </c>
      <c r="G326" s="14">
        <f t="shared" si="18"/>
        <v>1</v>
      </c>
    </row>
    <row r="327" spans="1:7" x14ac:dyDescent="0.35">
      <c r="A327" s="67" t="s">
        <v>47</v>
      </c>
      <c r="B327" s="64">
        <v>38</v>
      </c>
      <c r="C327" s="64">
        <v>99</v>
      </c>
      <c r="D327" s="64">
        <v>137</v>
      </c>
      <c r="E327" s="14">
        <f t="shared" si="19"/>
        <v>0.27737226277372262</v>
      </c>
      <c r="F327" s="14">
        <f t="shared" si="18"/>
        <v>0.72262773722627738</v>
      </c>
      <c r="G327" s="14">
        <f t="shared" si="18"/>
        <v>1</v>
      </c>
    </row>
    <row r="328" spans="1:7" x14ac:dyDescent="0.35">
      <c r="A328" s="67" t="s">
        <v>196</v>
      </c>
      <c r="B328" s="64">
        <v>2</v>
      </c>
      <c r="C328" s="64"/>
      <c r="D328" s="64">
        <v>2</v>
      </c>
      <c r="E328" s="14">
        <f t="shared" si="19"/>
        <v>1</v>
      </c>
      <c r="F328" s="14">
        <f t="shared" si="18"/>
        <v>0</v>
      </c>
      <c r="G328" s="14">
        <f t="shared" si="18"/>
        <v>1</v>
      </c>
    </row>
    <row r="329" spans="1:7" x14ac:dyDescent="0.35">
      <c r="A329" s="67" t="s">
        <v>197</v>
      </c>
      <c r="B329" s="64">
        <v>5</v>
      </c>
      <c r="C329" s="64"/>
      <c r="D329" s="64">
        <v>5</v>
      </c>
      <c r="E329" s="14">
        <f t="shared" si="19"/>
        <v>1</v>
      </c>
      <c r="F329" s="14">
        <f t="shared" si="18"/>
        <v>0</v>
      </c>
      <c r="G329" s="14">
        <f t="shared" si="18"/>
        <v>1</v>
      </c>
    </row>
    <row r="330" spans="1:7" x14ac:dyDescent="0.35">
      <c r="A330" s="67" t="s">
        <v>49</v>
      </c>
      <c r="B330" s="64">
        <v>15</v>
      </c>
      <c r="C330" s="64"/>
      <c r="D330" s="64">
        <v>15</v>
      </c>
      <c r="E330" s="14">
        <f t="shared" si="19"/>
        <v>1</v>
      </c>
      <c r="F330" s="14">
        <f t="shared" si="18"/>
        <v>0</v>
      </c>
      <c r="G330" s="14">
        <f t="shared" si="18"/>
        <v>1</v>
      </c>
    </row>
    <row r="331" spans="1:7" x14ac:dyDescent="0.35">
      <c r="A331" s="67" t="s">
        <v>50</v>
      </c>
      <c r="B331" s="64"/>
      <c r="C331" s="64">
        <v>10</v>
      </c>
      <c r="D331" s="64">
        <v>10</v>
      </c>
      <c r="E331" s="14">
        <f t="shared" si="19"/>
        <v>0</v>
      </c>
      <c r="F331" s="14">
        <f t="shared" si="18"/>
        <v>1</v>
      </c>
      <c r="G331" s="14">
        <f t="shared" si="18"/>
        <v>1</v>
      </c>
    </row>
    <row r="332" spans="1:7" x14ac:dyDescent="0.35">
      <c r="A332" s="67" t="s">
        <v>52</v>
      </c>
      <c r="B332" s="64"/>
      <c r="C332" s="64">
        <v>7</v>
      </c>
      <c r="D332" s="64">
        <v>7</v>
      </c>
      <c r="E332" s="14">
        <f t="shared" si="19"/>
        <v>0</v>
      </c>
      <c r="F332" s="14">
        <f t="shared" si="18"/>
        <v>1</v>
      </c>
      <c r="G332" s="14">
        <f t="shared" si="18"/>
        <v>1</v>
      </c>
    </row>
    <row r="333" spans="1:7" x14ac:dyDescent="0.35">
      <c r="A333" s="67" t="s">
        <v>53</v>
      </c>
      <c r="B333" s="64"/>
      <c r="C333" s="64">
        <v>3</v>
      </c>
      <c r="D333" s="64">
        <v>3</v>
      </c>
      <c r="E333" s="14">
        <f t="shared" si="19"/>
        <v>0</v>
      </c>
      <c r="F333" s="14">
        <f t="shared" si="18"/>
        <v>1</v>
      </c>
      <c r="G333" s="14">
        <f t="shared" si="18"/>
        <v>1</v>
      </c>
    </row>
    <row r="334" spans="1:7" x14ac:dyDescent="0.35">
      <c r="A334" s="67" t="s">
        <v>198</v>
      </c>
      <c r="B334" s="64">
        <v>9</v>
      </c>
      <c r="C334" s="64"/>
      <c r="D334" s="64">
        <v>9</v>
      </c>
      <c r="E334" s="14">
        <f t="shared" si="19"/>
        <v>1</v>
      </c>
      <c r="F334" s="14">
        <f t="shared" si="18"/>
        <v>0</v>
      </c>
      <c r="G334" s="14">
        <f t="shared" si="18"/>
        <v>1</v>
      </c>
    </row>
    <row r="335" spans="1:7" x14ac:dyDescent="0.35">
      <c r="A335" s="67" t="s">
        <v>55</v>
      </c>
      <c r="B335" s="64"/>
      <c r="C335" s="64">
        <v>1</v>
      </c>
      <c r="D335" s="64">
        <v>1</v>
      </c>
      <c r="E335" s="14">
        <f t="shared" si="19"/>
        <v>0</v>
      </c>
      <c r="F335" s="14">
        <f t="shared" si="18"/>
        <v>1</v>
      </c>
      <c r="G335" s="14">
        <f t="shared" si="18"/>
        <v>1</v>
      </c>
    </row>
    <row r="336" spans="1:7" x14ac:dyDescent="0.35">
      <c r="A336" s="67" t="s">
        <v>56</v>
      </c>
      <c r="B336" s="64"/>
      <c r="C336" s="64">
        <v>7</v>
      </c>
      <c r="D336" s="64">
        <v>7</v>
      </c>
      <c r="E336" s="14">
        <f t="shared" si="19"/>
        <v>0</v>
      </c>
      <c r="F336" s="14">
        <f t="shared" si="18"/>
        <v>1</v>
      </c>
      <c r="G336" s="14">
        <f t="shared" si="18"/>
        <v>1</v>
      </c>
    </row>
    <row r="337" spans="1:8" x14ac:dyDescent="0.35">
      <c r="A337" s="67" t="s">
        <v>199</v>
      </c>
      <c r="B337" s="64"/>
      <c r="C337" s="64">
        <v>1</v>
      </c>
      <c r="D337" s="64">
        <v>1</v>
      </c>
      <c r="E337" s="14">
        <f t="shared" si="19"/>
        <v>0</v>
      </c>
      <c r="F337" s="14">
        <f t="shared" si="18"/>
        <v>1</v>
      </c>
      <c r="G337" s="14">
        <f t="shared" si="18"/>
        <v>1</v>
      </c>
    </row>
    <row r="338" spans="1:8" x14ac:dyDescent="0.35">
      <c r="A338" s="67" t="s">
        <v>62</v>
      </c>
      <c r="B338" s="64"/>
      <c r="C338" s="64">
        <v>1</v>
      </c>
      <c r="D338" s="64">
        <v>1</v>
      </c>
      <c r="E338" s="14">
        <f t="shared" si="19"/>
        <v>0</v>
      </c>
      <c r="F338" s="14">
        <f t="shared" si="18"/>
        <v>1</v>
      </c>
      <c r="G338" s="14">
        <f t="shared" si="18"/>
        <v>1</v>
      </c>
    </row>
    <row r="339" spans="1:8" x14ac:dyDescent="0.35">
      <c r="A339" s="67" t="s">
        <v>65</v>
      </c>
      <c r="B339" s="64"/>
      <c r="C339" s="64">
        <v>3</v>
      </c>
      <c r="D339" s="64">
        <v>3</v>
      </c>
      <c r="E339" s="14">
        <f t="shared" si="19"/>
        <v>0</v>
      </c>
      <c r="F339" s="14">
        <f t="shared" si="18"/>
        <v>1</v>
      </c>
      <c r="G339" s="14">
        <f t="shared" si="18"/>
        <v>1</v>
      </c>
    </row>
    <row r="340" spans="1:8" x14ac:dyDescent="0.35">
      <c r="A340" s="67" t="s">
        <v>71</v>
      </c>
      <c r="B340" s="64"/>
      <c r="C340" s="64">
        <v>2</v>
      </c>
      <c r="D340" s="64">
        <v>2</v>
      </c>
      <c r="E340" s="14">
        <f t="shared" si="19"/>
        <v>0</v>
      </c>
      <c r="F340" s="14">
        <f t="shared" si="18"/>
        <v>1</v>
      </c>
      <c r="G340" s="14">
        <f t="shared" si="18"/>
        <v>1</v>
      </c>
    </row>
    <row r="341" spans="1:8" x14ac:dyDescent="0.35">
      <c r="A341" s="67" t="s">
        <v>200</v>
      </c>
      <c r="B341" s="64"/>
      <c r="C341" s="64">
        <v>1</v>
      </c>
      <c r="D341" s="64">
        <v>1</v>
      </c>
      <c r="E341" s="14">
        <f t="shared" si="19"/>
        <v>0</v>
      </c>
      <c r="F341" s="14">
        <f t="shared" si="18"/>
        <v>1</v>
      </c>
      <c r="G341" s="14">
        <f t="shared" si="18"/>
        <v>1</v>
      </c>
    </row>
    <row r="342" spans="1:8" x14ac:dyDescent="0.35">
      <c r="A342" s="72" t="s">
        <v>37</v>
      </c>
      <c r="B342" s="69">
        <v>69</v>
      </c>
      <c r="C342" s="69">
        <v>162</v>
      </c>
      <c r="D342" s="69">
        <v>231</v>
      </c>
      <c r="E342" s="14">
        <f t="shared" si="19"/>
        <v>0.29870129870129869</v>
      </c>
      <c r="F342" s="14">
        <f t="shared" si="18"/>
        <v>0.70129870129870131</v>
      </c>
      <c r="G342" s="14">
        <f t="shared" si="18"/>
        <v>1</v>
      </c>
    </row>
    <row r="344" spans="1:8" x14ac:dyDescent="0.35">
      <c r="A344" s="141"/>
      <c r="B344" s="141"/>
      <c r="C344" s="141"/>
      <c r="D344" s="141"/>
      <c r="E344" s="141"/>
      <c r="F344" s="141"/>
      <c r="G344" s="141"/>
      <c r="H344" s="141"/>
    </row>
    <row r="345" spans="1:8" x14ac:dyDescent="0.35">
      <c r="A345" s="141"/>
      <c r="B345" s="141"/>
      <c r="C345" s="141"/>
      <c r="D345" s="141"/>
      <c r="E345" s="141"/>
      <c r="F345" s="141"/>
      <c r="G345" s="141"/>
      <c r="H345" s="141"/>
    </row>
    <row r="346" spans="1:8" x14ac:dyDescent="0.35">
      <c r="A346" s="141"/>
      <c r="B346" s="141"/>
      <c r="C346" s="141"/>
      <c r="D346" s="141"/>
      <c r="E346" s="141"/>
      <c r="F346" s="141"/>
      <c r="G346" s="141"/>
      <c r="H346" s="141"/>
    </row>
    <row r="347" spans="1:8" x14ac:dyDescent="0.35">
      <c r="A347" s="141"/>
      <c r="B347" s="141"/>
      <c r="C347" s="141"/>
      <c r="D347" s="141"/>
      <c r="E347" s="141"/>
      <c r="F347" s="141"/>
      <c r="G347" s="141"/>
      <c r="H347" s="141"/>
    </row>
    <row r="348" spans="1:8" x14ac:dyDescent="0.35">
      <c r="A348" s="141"/>
      <c r="B348" s="141"/>
      <c r="C348" s="141"/>
      <c r="D348" s="141"/>
      <c r="E348" s="141"/>
      <c r="F348" s="141"/>
      <c r="G348" s="141"/>
      <c r="H348" s="141"/>
    </row>
    <row r="349" spans="1:8" x14ac:dyDescent="0.35">
      <c r="A349" s="141"/>
      <c r="B349" s="141"/>
      <c r="C349" s="141"/>
      <c r="D349" s="141"/>
      <c r="E349" s="141"/>
      <c r="F349" s="141"/>
      <c r="G349" s="141"/>
      <c r="H349" s="141"/>
    </row>
    <row r="350" spans="1:8" x14ac:dyDescent="0.35">
      <c r="A350" s="141"/>
      <c r="B350" s="141"/>
      <c r="C350" s="141"/>
      <c r="D350" s="141"/>
      <c r="E350" s="141"/>
      <c r="F350" s="141"/>
      <c r="G350" s="141"/>
      <c r="H350" s="141"/>
    </row>
    <row r="351" spans="1:8" x14ac:dyDescent="0.35">
      <c r="A351" s="141"/>
      <c r="B351" s="141"/>
      <c r="C351" s="141"/>
      <c r="D351" s="141"/>
      <c r="E351" s="141"/>
      <c r="F351" s="141"/>
      <c r="G351" s="141"/>
      <c r="H351" s="141"/>
    </row>
    <row r="352" spans="1:8" x14ac:dyDescent="0.35">
      <c r="A352" s="141"/>
      <c r="B352" s="141"/>
      <c r="C352" s="141"/>
      <c r="D352" s="141"/>
      <c r="E352" s="141"/>
      <c r="F352" s="141"/>
      <c r="G352" s="141"/>
      <c r="H352" s="141"/>
    </row>
    <row r="353" spans="1:8" x14ac:dyDescent="0.35">
      <c r="A353" s="141"/>
      <c r="B353" s="141"/>
      <c r="C353" s="141"/>
      <c r="D353" s="141"/>
      <c r="E353" s="141"/>
      <c r="F353" s="141"/>
      <c r="G353" s="141"/>
      <c r="H353" s="141"/>
    </row>
    <row r="354" spans="1:8" x14ac:dyDescent="0.35">
      <c r="A354" s="141"/>
      <c r="B354" s="141"/>
      <c r="C354" s="141"/>
      <c r="D354" s="141"/>
      <c r="E354" s="141"/>
      <c r="F354" s="141"/>
      <c r="G354" s="141"/>
      <c r="H354" s="141"/>
    </row>
    <row r="355" spans="1:8" x14ac:dyDescent="0.35">
      <c r="A355" s="141"/>
      <c r="B355" s="141"/>
      <c r="C355" s="141"/>
      <c r="D355" s="141"/>
      <c r="E355" s="141"/>
      <c r="F355" s="141"/>
      <c r="G355" s="141"/>
      <c r="H355" s="141"/>
    </row>
    <row r="356" spans="1:8" x14ac:dyDescent="0.35">
      <c r="A356" s="141"/>
      <c r="B356" s="141"/>
      <c r="C356" s="141"/>
      <c r="D356" s="141"/>
      <c r="E356" s="141"/>
      <c r="F356" s="141"/>
      <c r="G356" s="141"/>
      <c r="H356" s="141"/>
    </row>
    <row r="357" spans="1:8" x14ac:dyDescent="0.35">
      <c r="A357" s="141"/>
      <c r="B357" s="141"/>
      <c r="C357" s="141"/>
      <c r="D357" s="141"/>
      <c r="E357" s="141"/>
      <c r="F357" s="141"/>
      <c r="G357" s="141"/>
      <c r="H357" s="141"/>
    </row>
    <row r="358" spans="1:8" x14ac:dyDescent="0.35">
      <c r="A358" s="141"/>
      <c r="B358" s="141"/>
      <c r="C358" s="141"/>
      <c r="D358" s="141"/>
      <c r="E358" s="141"/>
      <c r="F358" s="141"/>
      <c r="G358" s="141"/>
      <c r="H358" s="141"/>
    </row>
    <row r="359" spans="1:8" x14ac:dyDescent="0.35">
      <c r="A359" s="141"/>
      <c r="B359" s="141"/>
      <c r="C359" s="141"/>
      <c r="D359" s="141"/>
      <c r="E359" s="141"/>
      <c r="F359" s="141"/>
      <c r="G359" s="141"/>
      <c r="H359" s="141"/>
    </row>
    <row r="360" spans="1:8" x14ac:dyDescent="0.35">
      <c r="A360" s="141"/>
      <c r="B360" s="141"/>
      <c r="C360" s="141"/>
      <c r="D360" s="141"/>
      <c r="E360" s="141"/>
      <c r="F360" s="141"/>
      <c r="G360" s="141"/>
      <c r="H360" s="141"/>
    </row>
    <row r="361" spans="1:8" x14ac:dyDescent="0.35">
      <c r="A361" s="141"/>
      <c r="B361" s="141"/>
      <c r="C361" s="141"/>
      <c r="D361" s="141"/>
      <c r="E361" s="141"/>
      <c r="F361" s="141"/>
      <c r="G361" s="141"/>
      <c r="H361" s="141"/>
    </row>
    <row r="362" spans="1:8" x14ac:dyDescent="0.35">
      <c r="A362" s="141"/>
      <c r="B362" s="141"/>
      <c r="C362" s="141"/>
      <c r="D362" s="141"/>
      <c r="E362" s="141"/>
      <c r="F362" s="141"/>
      <c r="G362" s="141"/>
      <c r="H362" s="141"/>
    </row>
    <row r="363" spans="1:8" x14ac:dyDescent="0.35">
      <c r="A363" s="141"/>
      <c r="B363" s="141"/>
      <c r="C363" s="141"/>
      <c r="D363" s="141"/>
      <c r="E363" s="141"/>
      <c r="F363" s="141"/>
      <c r="G363" s="141"/>
      <c r="H363" s="141"/>
    </row>
    <row r="364" spans="1:8" x14ac:dyDescent="0.35">
      <c r="A364" s="141"/>
      <c r="B364" s="141"/>
      <c r="C364" s="141"/>
      <c r="D364" s="141"/>
      <c r="E364" s="141"/>
      <c r="F364" s="141"/>
      <c r="G364" s="141"/>
      <c r="H364" s="141"/>
    </row>
    <row r="365" spans="1:8" x14ac:dyDescent="0.35">
      <c r="A365" s="141"/>
      <c r="B365" s="141"/>
      <c r="C365" s="141"/>
      <c r="D365" s="141"/>
      <c r="E365" s="141"/>
      <c r="F365" s="141"/>
      <c r="G365" s="141"/>
      <c r="H365" s="141"/>
    </row>
    <row r="366" spans="1:8" x14ac:dyDescent="0.35">
      <c r="A366" s="141"/>
      <c r="B366" s="141"/>
      <c r="C366" s="141"/>
      <c r="D366" s="141"/>
      <c r="E366" s="141"/>
      <c r="F366" s="141"/>
      <c r="G366" s="141"/>
      <c r="H366" s="141"/>
    </row>
    <row r="367" spans="1:8" x14ac:dyDescent="0.35">
      <c r="A367" s="141"/>
      <c r="B367" s="141"/>
      <c r="C367" s="141"/>
      <c r="D367" s="141"/>
      <c r="E367" s="141"/>
      <c r="F367" s="141"/>
      <c r="G367" s="141"/>
      <c r="H367" s="141"/>
    </row>
    <row r="368" spans="1:8" x14ac:dyDescent="0.35">
      <c r="A368" s="141"/>
      <c r="B368" s="141"/>
      <c r="C368" s="141"/>
      <c r="D368" s="141"/>
      <c r="E368" s="141"/>
      <c r="F368" s="141"/>
      <c r="G368" s="141"/>
      <c r="H368" s="141"/>
    </row>
    <row r="369" spans="1:8" x14ac:dyDescent="0.35">
      <c r="A369" s="141"/>
      <c r="B369" s="141"/>
      <c r="C369" s="141"/>
      <c r="D369" s="141"/>
      <c r="E369" s="141"/>
      <c r="F369" s="141"/>
      <c r="G369" s="141"/>
      <c r="H369" s="141"/>
    </row>
    <row r="370" spans="1:8" x14ac:dyDescent="0.35">
      <c r="A370" s="141"/>
      <c r="B370" s="141"/>
      <c r="C370" s="141"/>
      <c r="D370" s="141"/>
      <c r="E370" s="141"/>
      <c r="F370" s="141"/>
      <c r="G370" s="141"/>
      <c r="H370" s="141"/>
    </row>
    <row r="371" spans="1:8" x14ac:dyDescent="0.35">
      <c r="A371" s="141"/>
      <c r="B371" s="141"/>
      <c r="C371" s="141"/>
      <c r="D371" s="141"/>
      <c r="E371" s="141"/>
      <c r="F371" s="141"/>
      <c r="G371" s="141"/>
      <c r="H371" s="141"/>
    </row>
    <row r="372" spans="1:8" x14ac:dyDescent="0.35">
      <c r="A372" s="141"/>
      <c r="B372" s="141"/>
      <c r="C372" s="141"/>
      <c r="D372" s="141"/>
      <c r="E372" s="141"/>
      <c r="F372" s="141"/>
      <c r="G372" s="141"/>
      <c r="H372" s="141"/>
    </row>
    <row r="373" spans="1:8" x14ac:dyDescent="0.35">
      <c r="A373" s="141"/>
      <c r="B373" s="141"/>
      <c r="C373" s="141"/>
      <c r="D373" s="141"/>
      <c r="E373" s="141"/>
      <c r="F373" s="141"/>
      <c r="G373" s="141"/>
      <c r="H373" s="141"/>
    </row>
    <row r="374" spans="1:8" x14ac:dyDescent="0.35">
      <c r="A374" s="141"/>
      <c r="B374" s="141"/>
      <c r="C374" s="141"/>
      <c r="D374" s="141"/>
      <c r="E374" s="141"/>
      <c r="F374" s="141"/>
      <c r="G374" s="141"/>
      <c r="H374" s="141"/>
    </row>
    <row r="375" spans="1:8" x14ac:dyDescent="0.35">
      <c r="A375" s="141"/>
      <c r="B375" s="141"/>
      <c r="C375" s="141"/>
      <c r="D375" s="141"/>
      <c r="E375" s="141"/>
      <c r="F375" s="141"/>
      <c r="G375" s="141"/>
      <c r="H375" s="141"/>
    </row>
    <row r="376" spans="1:8" x14ac:dyDescent="0.35">
      <c r="A376" s="141"/>
      <c r="B376" s="141"/>
      <c r="C376" s="141"/>
      <c r="D376" s="141"/>
      <c r="E376" s="141"/>
      <c r="F376" s="141"/>
      <c r="G376" s="141"/>
      <c r="H376" s="141"/>
    </row>
    <row r="377" spans="1:8" x14ac:dyDescent="0.35">
      <c r="A377" s="141"/>
      <c r="B377" s="141"/>
      <c r="C377" s="141"/>
      <c r="D377" s="141"/>
      <c r="E377" s="141"/>
      <c r="F377" s="141"/>
      <c r="G377" s="141"/>
      <c r="H377" s="141"/>
    </row>
    <row r="378" spans="1:8" x14ac:dyDescent="0.35">
      <c r="A378" s="141"/>
      <c r="B378" s="141"/>
      <c r="C378" s="141"/>
      <c r="D378" s="141"/>
      <c r="E378" s="141"/>
      <c r="F378" s="141"/>
      <c r="G378" s="141"/>
      <c r="H378" s="141"/>
    </row>
    <row r="379" spans="1:8" x14ac:dyDescent="0.35">
      <c r="A379" s="141"/>
      <c r="B379" s="141"/>
      <c r="C379" s="141"/>
      <c r="D379" s="141"/>
      <c r="E379" s="141"/>
      <c r="F379" s="141"/>
      <c r="G379" s="141"/>
      <c r="H379" s="141"/>
    </row>
    <row r="380" spans="1:8" x14ac:dyDescent="0.35">
      <c r="A380" s="141"/>
      <c r="B380" s="141"/>
      <c r="C380" s="141"/>
      <c r="D380" s="141"/>
      <c r="E380" s="141"/>
      <c r="F380" s="141"/>
      <c r="G380" s="141"/>
      <c r="H380" s="141"/>
    </row>
    <row r="381" spans="1:8" x14ac:dyDescent="0.35">
      <c r="A381" s="141"/>
      <c r="B381" s="141"/>
      <c r="C381" s="141"/>
      <c r="D381" s="141"/>
      <c r="E381" s="141"/>
      <c r="F381" s="141"/>
      <c r="G381" s="141"/>
      <c r="H381" s="141"/>
    </row>
    <row r="382" spans="1:8" x14ac:dyDescent="0.35">
      <c r="A382" s="141"/>
      <c r="B382" s="141"/>
      <c r="C382" s="141"/>
      <c r="D382" s="141"/>
      <c r="E382" s="141"/>
      <c r="F382" s="141"/>
      <c r="G382" s="141"/>
      <c r="H382" s="141"/>
    </row>
    <row r="383" spans="1:8" x14ac:dyDescent="0.35">
      <c r="A383" s="141"/>
      <c r="B383" s="141"/>
      <c r="C383" s="141"/>
      <c r="D383" s="141"/>
      <c r="E383" s="141"/>
      <c r="F383" s="141"/>
      <c r="G383" s="141"/>
      <c r="H383" s="141"/>
    </row>
    <row r="384" spans="1:8" x14ac:dyDescent="0.35">
      <c r="A384" s="141"/>
      <c r="B384" s="141"/>
      <c r="C384" s="141"/>
      <c r="D384" s="141"/>
      <c r="E384" s="141"/>
      <c r="F384" s="141"/>
      <c r="G384" s="141"/>
      <c r="H384" s="141"/>
    </row>
    <row r="385" spans="1:8" x14ac:dyDescent="0.35">
      <c r="A385" s="141"/>
      <c r="B385" s="141"/>
      <c r="C385" s="141"/>
      <c r="D385" s="141"/>
      <c r="E385" s="141"/>
      <c r="F385" s="141"/>
      <c r="G385" s="141"/>
      <c r="H385" s="141"/>
    </row>
    <row r="386" spans="1:8" x14ac:dyDescent="0.35">
      <c r="A386" s="141"/>
      <c r="B386" s="141"/>
      <c r="C386" s="141"/>
      <c r="D386" s="141"/>
      <c r="E386" s="141"/>
      <c r="F386" s="141"/>
      <c r="G386" s="141"/>
      <c r="H386" s="141"/>
    </row>
    <row r="387" spans="1:8" x14ac:dyDescent="0.35">
      <c r="A387" s="141"/>
      <c r="B387" s="141"/>
      <c r="C387" s="141"/>
      <c r="D387" s="141"/>
      <c r="E387" s="141"/>
      <c r="F387" s="141"/>
      <c r="G387" s="141"/>
      <c r="H387" s="141"/>
    </row>
    <row r="388" spans="1:8" x14ac:dyDescent="0.35">
      <c r="A388" s="141"/>
      <c r="B388" s="141"/>
      <c r="C388" s="141"/>
      <c r="D388" s="141"/>
      <c r="E388" s="141"/>
      <c r="F388" s="141"/>
      <c r="G388" s="141"/>
      <c r="H388" s="141"/>
    </row>
    <row r="389" spans="1:8" x14ac:dyDescent="0.35">
      <c r="A389" s="141"/>
      <c r="B389" s="141"/>
      <c r="C389" s="141"/>
      <c r="D389" s="141"/>
      <c r="E389" s="141"/>
      <c r="F389" s="141"/>
      <c r="G389" s="141"/>
      <c r="H389" s="141"/>
    </row>
    <row r="390" spans="1:8" x14ac:dyDescent="0.35">
      <c r="A390" s="141"/>
      <c r="B390" s="141"/>
      <c r="C390" s="141"/>
      <c r="D390" s="141"/>
      <c r="E390" s="141"/>
      <c r="F390" s="141"/>
      <c r="G390" s="141"/>
      <c r="H390" s="141"/>
    </row>
  </sheetData>
  <mergeCells count="25">
    <mergeCell ref="E175:G175"/>
    <mergeCell ref="B199:D199"/>
    <mergeCell ref="E199:G199"/>
    <mergeCell ref="B50:G50"/>
    <mergeCell ref="B76:D76"/>
    <mergeCell ref="E76:F76"/>
    <mergeCell ref="B102:E102"/>
    <mergeCell ref="F102:I102"/>
    <mergeCell ref="B127:F127"/>
    <mergeCell ref="A3:D6"/>
    <mergeCell ref="A344:H390"/>
    <mergeCell ref="E273:G273"/>
    <mergeCell ref="B297:D297"/>
    <mergeCell ref="E297:G297"/>
    <mergeCell ref="B322:D322"/>
    <mergeCell ref="E322:G322"/>
    <mergeCell ref="B223:D223"/>
    <mergeCell ref="E223:G223"/>
    <mergeCell ref="A248:A249"/>
    <mergeCell ref="B248:C248"/>
    <mergeCell ref="D248:E248"/>
    <mergeCell ref="F248:F249"/>
    <mergeCell ref="B151:D151"/>
    <mergeCell ref="E151:G151"/>
    <mergeCell ref="B175:D17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Casos MP</vt:lpstr>
      <vt:lpstr>Denuncias Defensoria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 Guzman</dc:creator>
  <cp:lastModifiedBy>GGUZMAN</cp:lastModifiedBy>
  <dcterms:created xsi:type="dcterms:W3CDTF">2015-06-05T18:19:34Z</dcterms:created>
  <dcterms:modified xsi:type="dcterms:W3CDTF">2021-04-19T04:16:53Z</dcterms:modified>
</cp:coreProperties>
</file>